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2535" yWindow="345" windowWidth="19320" windowHeight="11640" activeTab="0"/>
  </bookViews>
  <sheets>
    <sheet name="TVR 60 Storage Calculator" sheetId="1" r:id="rId1"/>
  </sheets>
  <definedNames>
    <definedName name="CIF">'TVR 60 Storage Calculator'!#REF!</definedName>
    <definedName name="DCIF">'TVR 60 Storage Calculator'!$S$30:$S$47</definedName>
    <definedName name="fourCIF">'TVR 60 Storage Calculator'!#REF!</definedName>
    <definedName name="_xlnm.Print_Area" localSheetId="0">'TVR 60 Storage Calculator'!$B$1:$L$59</definedName>
    <definedName name="Resolution">'TVR 60 Storage Calculator'!$P$31:$P$33</definedName>
  </definedNames>
  <calcPr fullCalcOnLoad="1"/>
</workbook>
</file>

<file path=xl/comments1.xml><?xml version="1.0" encoding="utf-8"?>
<comments xmlns="http://schemas.openxmlformats.org/spreadsheetml/2006/main">
  <authors>
    <author>Michael Messing</author>
  </authors>
  <commentList>
    <comment ref="F29" authorId="0">
      <text>
        <r>
          <rPr>
            <b/>
            <sz val="8"/>
            <rFont val="Tahoma"/>
            <family val="0"/>
          </rPr>
          <t>Here you will be able to select/enter the bit-rate.</t>
        </r>
      </text>
    </comment>
    <comment ref="G29" authorId="0">
      <text>
        <r>
          <rPr>
            <b/>
            <sz val="8"/>
            <rFont val="Tahoma"/>
            <family val="0"/>
          </rPr>
          <t xml:space="preserve">Here you will be able to select the </t>
        </r>
        <r>
          <rPr>
            <b/>
            <sz val="8"/>
            <color indexed="10"/>
            <rFont val="Tahoma"/>
            <family val="2"/>
          </rPr>
          <t>V</t>
        </r>
        <r>
          <rPr>
            <b/>
            <sz val="8"/>
            <rFont val="Tahoma"/>
            <family val="0"/>
          </rPr>
          <t xml:space="preserve">ideo </t>
        </r>
        <r>
          <rPr>
            <b/>
            <sz val="8"/>
            <color indexed="10"/>
            <rFont val="Tahoma"/>
            <family val="2"/>
          </rPr>
          <t>M</t>
        </r>
        <r>
          <rPr>
            <b/>
            <sz val="8"/>
            <rFont val="Tahoma"/>
            <family val="0"/>
          </rPr>
          <t xml:space="preserve">otion </t>
        </r>
        <r>
          <rPr>
            <b/>
            <sz val="8"/>
            <color indexed="10"/>
            <rFont val="Tahoma"/>
            <family val="2"/>
          </rPr>
          <t>D</t>
        </r>
        <r>
          <rPr>
            <b/>
            <sz val="8"/>
            <rFont val="Tahoma"/>
            <family val="0"/>
          </rPr>
          <t>etection  ratio during active hrs.</t>
        </r>
      </text>
    </comment>
    <comment ref="H29" authorId="0">
      <text>
        <r>
          <rPr>
            <b/>
            <sz val="8"/>
            <rFont val="Tahoma"/>
            <family val="0"/>
          </rPr>
          <t xml:space="preserve">Here you will be able to select the </t>
        </r>
        <r>
          <rPr>
            <b/>
            <sz val="8"/>
            <color indexed="10"/>
            <rFont val="Tahoma"/>
            <family val="2"/>
          </rPr>
          <t>V</t>
        </r>
        <r>
          <rPr>
            <b/>
            <sz val="8"/>
            <rFont val="Tahoma"/>
            <family val="0"/>
          </rPr>
          <t xml:space="preserve">ideo </t>
        </r>
        <r>
          <rPr>
            <b/>
            <sz val="8"/>
            <color indexed="10"/>
            <rFont val="Tahoma"/>
            <family val="2"/>
          </rPr>
          <t>M</t>
        </r>
        <r>
          <rPr>
            <b/>
            <sz val="8"/>
            <rFont val="Tahoma"/>
            <family val="0"/>
          </rPr>
          <t xml:space="preserve">otion </t>
        </r>
        <r>
          <rPr>
            <b/>
            <sz val="8"/>
            <color indexed="10"/>
            <rFont val="Tahoma"/>
            <family val="2"/>
          </rPr>
          <t>D</t>
        </r>
        <r>
          <rPr>
            <b/>
            <sz val="8"/>
            <rFont val="Tahoma"/>
            <family val="0"/>
          </rPr>
          <t>etection ratio during silent hrs.</t>
        </r>
      </text>
    </comment>
    <comment ref="D27" authorId="0">
      <text>
        <r>
          <rPr>
            <b/>
            <sz val="8"/>
            <rFont val="Tahoma"/>
            <family val="0"/>
          </rPr>
          <t>Add your TVR 60 name</t>
        </r>
      </text>
    </comment>
    <comment ref="F24" authorId="0">
      <text>
        <r>
          <rPr>
            <b/>
            <sz val="8"/>
            <rFont val="Tahoma"/>
            <family val="0"/>
          </rPr>
          <t>Here you are able to put in the days video files should be available.</t>
        </r>
      </text>
    </comment>
    <comment ref="B24" authorId="0">
      <text>
        <r>
          <rPr>
            <b/>
            <sz val="8"/>
            <rFont val="Tahoma"/>
            <family val="0"/>
          </rPr>
          <t>Put in here the active hours.</t>
        </r>
      </text>
    </comment>
    <comment ref="C29" authorId="0">
      <text>
        <r>
          <rPr>
            <b/>
            <sz val="8"/>
            <rFont val="Tahoma"/>
            <family val="0"/>
          </rPr>
          <t>Selerct your camera type.</t>
        </r>
      </text>
    </comment>
    <comment ref="D29" authorId="0">
      <text>
        <r>
          <rPr>
            <b/>
            <sz val="8"/>
            <rFont val="Tahoma"/>
            <family val="0"/>
          </rPr>
          <t>Add your camera name.</t>
        </r>
      </text>
    </comment>
  </commentList>
</comments>
</file>

<file path=xl/sharedStrings.xml><?xml version="1.0" encoding="utf-8"?>
<sst xmlns="http://schemas.openxmlformats.org/spreadsheetml/2006/main" count="116" uniqueCount="74">
  <si>
    <t>Camera  1</t>
  </si>
  <si>
    <t>Camera  3</t>
  </si>
  <si>
    <t>Camera  4</t>
  </si>
  <si>
    <t>Camera  5</t>
  </si>
  <si>
    <t>Camera  6</t>
  </si>
  <si>
    <t>Camera  7</t>
  </si>
  <si>
    <t>Camera  8</t>
  </si>
  <si>
    <t>Camera  9</t>
  </si>
  <si>
    <t>Camera  10</t>
  </si>
  <si>
    <t>Camera  11</t>
  </si>
  <si>
    <t>Camera  12</t>
  </si>
  <si>
    <t>Camera  13</t>
  </si>
  <si>
    <t>Camera  14</t>
  </si>
  <si>
    <t>Camera  15</t>
  </si>
  <si>
    <t>Camera  16</t>
  </si>
  <si>
    <t>Resolution</t>
  </si>
  <si>
    <t>CIF</t>
  </si>
  <si>
    <t>Open hours</t>
  </si>
  <si>
    <t>4CIF</t>
  </si>
  <si>
    <t>FPS</t>
  </si>
  <si>
    <t>Silent Hours VMD %</t>
  </si>
  <si>
    <t>Bitrates</t>
  </si>
  <si>
    <t>Number of Days of Storage Desired</t>
  </si>
  <si>
    <t>Under Estimation Buffer 20% (GB)</t>
  </si>
  <si>
    <t xml:space="preserve">Channels </t>
  </si>
  <si>
    <t>Total per day (GB)</t>
  </si>
  <si>
    <t>Camera  2</t>
  </si>
  <si>
    <t>QCIF</t>
  </si>
  <si>
    <t>2CIF</t>
  </si>
  <si>
    <t>Number of Active Hours/Silent Hours per day</t>
  </si>
  <si>
    <t>Active Hours VMD %</t>
  </si>
  <si>
    <t>Camera No.</t>
  </si>
  <si>
    <t>Camera Name</t>
  </si>
  <si>
    <t>Fields in yellow are formulas and should not be changed</t>
  </si>
  <si>
    <t>Fields in light grey are to be changed, these fields have direct influence on the calculation</t>
  </si>
  <si>
    <t>Resolution / fps</t>
  </si>
  <si>
    <t>QCIF / CIF</t>
  </si>
  <si>
    <t>Storage per day per ch.</t>
  </si>
  <si>
    <t>48 - 192 kbps</t>
  </si>
  <si>
    <t>80 - 448 kbps</t>
  </si>
  <si>
    <t>512 - 768 kbps</t>
  </si>
  <si>
    <t>real-time</t>
  </si>
  <si>
    <t>192 - 384 kbps</t>
  </si>
  <si>
    <t>384 - 512 kbps</t>
  </si>
  <si>
    <t>all up to real-time</t>
  </si>
  <si>
    <t>64 - 256kbps</t>
  </si>
  <si>
    <t>256 - 640kbps</t>
  </si>
  <si>
    <t>768 - 1000 kbps</t>
  </si>
  <si>
    <t>448 - 896 kbps</t>
  </si>
  <si>
    <t>640 - 896 kbps</t>
  </si>
  <si>
    <t>896 - 1280kbps</t>
  </si>
  <si>
    <t>1280 - 1792kbps</t>
  </si>
  <si>
    <t>1792 - 2048 kbps</t>
  </si>
  <si>
    <t>Analog</t>
  </si>
  <si>
    <t>IP</t>
  </si>
  <si>
    <t>Camera 
Type</t>
  </si>
  <si>
    <t>Unused</t>
  </si>
  <si>
    <t>Less than 4 fps</t>
  </si>
  <si>
    <t>Up to 8 fps</t>
  </si>
  <si>
    <t>Up to 12 fps</t>
  </si>
  <si>
    <t>Up to 16 fps</t>
  </si>
  <si>
    <t>Up to 25 fps</t>
  </si>
  <si>
    <t>In the "Active Hours" cell select the schedule, and in the "Number of Days of Storage Desired" cell enter a value.</t>
  </si>
  <si>
    <t>Finally in the table, select the VMD % in the columns "Active / Silent Hours".                                        Repeat for all connected cameras.</t>
  </si>
  <si>
    <t>Total Storage needed</t>
  </si>
  <si>
    <t>1/16 fps</t>
  </si>
  <si>
    <t xml:space="preserve">Bit-Rate       </t>
  </si>
  <si>
    <t>Recommended Bit-Rates (higher motion requires higher bit rates)</t>
  </si>
  <si>
    <t xml:space="preserve">To calculate the required storage capacity, the following information is required: Resolution, number of frames (fps), active hours, 
number of storage days desired, bit-rate (from table above), and video motion detection (VMD). </t>
  </si>
  <si>
    <t xml:space="preserve"> Remember: Too low bit-rates will cause poor picture quality.  </t>
  </si>
  <si>
    <t>TVR 60 Name:</t>
  </si>
  <si>
    <t>TVR 60 - HDD Storage Calculator v6.1S</t>
  </si>
  <si>
    <t xml:space="preserve">Determine the camera type first, TVR 60 has a combined sytem performance of 24 cameras, of which up to 16 can be IP cameras.   
Start by selecting the "Resolution" and "No. of frames" in the dark grey fields of the table for a realistic choice of "Bite Rate" selection, which is done in the light gray column, "Bit-Rate".  </t>
  </si>
  <si>
    <t>It is recommended to order your TVR 60 with the next highest storage configuration than that calculated.</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</si>
</sst>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NAfl.&quot;* #,##0_);_(&quot;NAfl.&quot;* \(#,##0\);_(&quot;NAfl.&quot;* &quot;-&quot;_);_(@_)"/>
    <numFmt numFmtId="181" formatCode="_(&quot;NAfl.&quot;* #,##0.00_);_(&quot;NAfl.&quot;* \(#,##0.00\);_(&quot;NAfl.&quot;* &quot;-&quot;??_);_(@_)"/>
    <numFmt numFmtId="182" formatCode="#,##0.0_);[Red]\(#,##0.0\)"/>
    <numFmt numFmtId="183" formatCode="#,##0.0\ &quot;MB&quot;"/>
    <numFmt numFmtId="184" formatCode="####&quot; kbps&quot;"/>
    <numFmt numFmtId="185" formatCode="####0&quot; kbps&quot;"/>
    <numFmt numFmtId="186" formatCode="##\ &quot;days&quot;"/>
    <numFmt numFmtId="187" formatCode="&quot;for&quot;\ ##\ &quot;days:&quot;"/>
    <numFmt numFmtId="188" formatCode="##\ &quot;hr&quot;"/>
    <numFmt numFmtId="189" formatCode="##\ &quot;fps&quot;"/>
    <numFmt numFmtId="190" formatCode="&quot;Active&quot;\ ##\ &quot;Hours&quot;"/>
    <numFmt numFmtId="191" formatCode="&quot;Silent&quot;\ ##\ &quot;Hours&quot;"/>
    <numFmt numFmtId="192" formatCode="##,##0.0\ &quot;GB&quot;"/>
  </numFmts>
  <fonts count="51">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0"/>
    </font>
    <font>
      <b/>
      <sz val="18"/>
      <name val="Arial"/>
      <family val="2"/>
    </font>
    <font>
      <b/>
      <sz val="12"/>
      <name val="Arial"/>
      <family val="2"/>
    </font>
    <font>
      <b/>
      <sz val="10"/>
      <color indexed="9"/>
      <name val="Arial"/>
      <family val="2"/>
    </font>
    <font>
      <sz val="12"/>
      <name val="Arial"/>
      <family val="2"/>
    </font>
    <font>
      <b/>
      <sz val="8"/>
      <name val="Tahoma"/>
      <family val="0"/>
    </font>
    <font>
      <b/>
      <sz val="8"/>
      <color indexed="10"/>
      <name val="Tahoma"/>
      <family val="2"/>
    </font>
    <font>
      <sz val="36"/>
      <name val="GELogoFont"/>
      <family val="0"/>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
      <patternFill patternType="solid">
        <fgColor indexed="44"/>
        <bgColor indexed="64"/>
      </patternFill>
    </fill>
    <fill>
      <patternFill patternType="solid">
        <fgColor indexed="48"/>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indexed="55"/>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medium"/>
    </border>
    <border>
      <left>
        <color indexed="63"/>
      </left>
      <right>
        <color indexed="63"/>
      </right>
      <top style="thin"/>
      <bottom style="double"/>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medium"/>
      <bottom style="medium"/>
    </border>
    <border>
      <left>
        <color indexed="63"/>
      </left>
      <right style="medium"/>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medium"/>
      <top style="medium"/>
      <bottom>
        <color indexed="63"/>
      </bottom>
    </border>
    <border>
      <left style="thin"/>
      <right style="medium"/>
      <top style="medium"/>
      <bottom style="thin"/>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double"/>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7">
    <xf numFmtId="0" fontId="0" fillId="0" borderId="0" xfId="0" applyAlignment="1">
      <alignment/>
    </xf>
    <xf numFmtId="0" fontId="1" fillId="33" borderId="0" xfId="0" applyFont="1" applyFill="1" applyBorder="1" applyAlignment="1" applyProtection="1">
      <alignment horizontal="center" wrapText="1"/>
      <protection/>
    </xf>
    <xf numFmtId="0" fontId="0" fillId="33" borderId="0" xfId="0" applyFont="1" applyFill="1" applyBorder="1" applyAlignment="1" applyProtection="1">
      <alignment vertical="top" wrapText="1"/>
      <protection/>
    </xf>
    <xf numFmtId="0" fontId="8" fillId="34" borderId="10" xfId="0" applyFont="1" applyFill="1" applyBorder="1" applyAlignment="1" applyProtection="1">
      <alignment vertical="top" wrapText="1"/>
      <protection/>
    </xf>
    <xf numFmtId="0" fontId="0" fillId="33" borderId="0" xfId="0" applyFont="1" applyFill="1" applyBorder="1" applyAlignment="1" applyProtection="1">
      <alignment/>
      <protection/>
    </xf>
    <xf numFmtId="0" fontId="1" fillId="33" borderId="0" xfId="0" applyFont="1" applyFill="1" applyBorder="1" applyAlignment="1" applyProtection="1">
      <alignment horizontal="left"/>
      <protection/>
    </xf>
    <xf numFmtId="0" fontId="1" fillId="33" borderId="0" xfId="0" applyFont="1" applyFill="1" applyBorder="1" applyAlignment="1" applyProtection="1">
      <alignment/>
      <protection/>
    </xf>
    <xf numFmtId="0" fontId="0" fillId="35" borderId="11" xfId="0" applyFont="1" applyFill="1" applyBorder="1" applyAlignment="1" applyProtection="1">
      <alignment vertical="top" wrapText="1"/>
      <protection/>
    </xf>
    <xf numFmtId="0" fontId="0" fillId="33" borderId="12" xfId="0" applyFont="1" applyFill="1" applyBorder="1" applyAlignment="1" applyProtection="1">
      <alignment vertical="top" wrapText="1"/>
      <protection/>
    </xf>
    <xf numFmtId="0" fontId="0" fillId="36" borderId="13" xfId="0" applyFont="1" applyFill="1" applyBorder="1" applyAlignment="1" applyProtection="1">
      <alignment vertical="top" wrapText="1"/>
      <protection/>
    </xf>
    <xf numFmtId="0" fontId="0" fillId="33" borderId="0" xfId="0" applyFont="1" applyFill="1" applyAlignment="1" applyProtection="1">
      <alignment/>
      <protection/>
    </xf>
    <xf numFmtId="0" fontId="0" fillId="33" borderId="0" xfId="0" applyFont="1" applyFill="1" applyBorder="1" applyAlignment="1" applyProtection="1">
      <alignment/>
      <protection/>
    </xf>
    <xf numFmtId="0" fontId="13" fillId="33" borderId="0" xfId="0" applyFont="1" applyFill="1" applyBorder="1" applyAlignment="1" applyProtection="1">
      <alignment/>
      <protection/>
    </xf>
    <xf numFmtId="0" fontId="14" fillId="33" borderId="0" xfId="0" applyFont="1" applyFill="1" applyBorder="1" applyAlignment="1" applyProtection="1">
      <alignment horizontal="left"/>
      <protection/>
    </xf>
    <xf numFmtId="9" fontId="0" fillId="37" borderId="14" xfId="0" applyNumberFormat="1" applyFont="1" applyFill="1" applyBorder="1" applyAlignment="1" applyProtection="1">
      <alignment horizontal="center"/>
      <protection locked="0"/>
    </xf>
    <xf numFmtId="0" fontId="5" fillId="33" borderId="0" xfId="0" applyFont="1" applyFill="1" applyBorder="1" applyAlignment="1" applyProtection="1">
      <alignment/>
      <protection/>
    </xf>
    <xf numFmtId="0" fontId="0" fillId="0" borderId="14" xfId="0" applyFont="1" applyBorder="1" applyAlignment="1" applyProtection="1">
      <alignment/>
      <protection locked="0"/>
    </xf>
    <xf numFmtId="0" fontId="8" fillId="34" borderId="15" xfId="0" applyFont="1" applyFill="1" applyBorder="1" applyAlignment="1" applyProtection="1">
      <alignment vertical="top" wrapText="1"/>
      <protection/>
    </xf>
    <xf numFmtId="0" fontId="0" fillId="33" borderId="16" xfId="0" applyFont="1" applyFill="1" applyBorder="1" applyAlignment="1" applyProtection="1">
      <alignment vertical="top" wrapText="1"/>
      <protection/>
    </xf>
    <xf numFmtId="0" fontId="0" fillId="35" borderId="17" xfId="0" applyFont="1" applyFill="1" applyBorder="1" applyAlignment="1" applyProtection="1">
      <alignment vertical="top" wrapText="1"/>
      <protection/>
    </xf>
    <xf numFmtId="0" fontId="0" fillId="36" borderId="18" xfId="0" applyFont="1" applyFill="1" applyBorder="1" applyAlignment="1" applyProtection="1">
      <alignment vertical="top" wrapText="1"/>
      <protection/>
    </xf>
    <xf numFmtId="185" fontId="0" fillId="37" borderId="14" xfId="0" applyNumberFormat="1" applyFont="1" applyFill="1" applyBorder="1" applyAlignment="1" applyProtection="1">
      <alignment horizontal="center"/>
      <protection locked="0"/>
    </xf>
    <xf numFmtId="0" fontId="0" fillId="33" borderId="19" xfId="0" applyFont="1" applyFill="1" applyBorder="1" applyAlignment="1" applyProtection="1">
      <alignment vertical="top" wrapText="1"/>
      <protection/>
    </xf>
    <xf numFmtId="0" fontId="0" fillId="35" borderId="19" xfId="0" applyFont="1" applyFill="1" applyBorder="1" applyAlignment="1" applyProtection="1">
      <alignment vertical="top" wrapText="1"/>
      <protection/>
    </xf>
    <xf numFmtId="0" fontId="0" fillId="36" borderId="20" xfId="0" applyFont="1" applyFill="1" applyBorder="1" applyAlignment="1" applyProtection="1">
      <alignment vertical="top" wrapText="1"/>
      <protection/>
    </xf>
    <xf numFmtId="0" fontId="4" fillId="33" borderId="21" xfId="0" applyFont="1" applyFill="1" applyBorder="1" applyAlignment="1" applyProtection="1">
      <alignment/>
      <protection/>
    </xf>
    <xf numFmtId="0" fontId="4" fillId="33" borderId="22" xfId="0" applyFont="1" applyFill="1" applyBorder="1" applyAlignment="1" applyProtection="1">
      <alignment/>
      <protection/>
    </xf>
    <xf numFmtId="0" fontId="0" fillId="33" borderId="22" xfId="0" applyFont="1" applyFill="1" applyBorder="1" applyAlignment="1" applyProtection="1">
      <alignment/>
      <protection/>
    </xf>
    <xf numFmtId="0" fontId="1" fillId="33" borderId="22" xfId="0" applyFont="1" applyFill="1" applyBorder="1" applyAlignment="1" applyProtection="1">
      <alignment/>
      <protection/>
    </xf>
    <xf numFmtId="0" fontId="12" fillId="33" borderId="23" xfId="0" applyFont="1" applyFill="1" applyBorder="1" applyAlignment="1" applyProtection="1">
      <alignment/>
      <protection/>
    </xf>
    <xf numFmtId="0" fontId="12" fillId="33" borderId="0" xfId="0" applyFont="1" applyFill="1" applyBorder="1" applyAlignment="1" applyProtection="1">
      <alignment/>
      <protection/>
    </xf>
    <xf numFmtId="0" fontId="0" fillId="33" borderId="0" xfId="0" applyFont="1" applyFill="1" applyBorder="1" applyAlignment="1" applyProtection="1">
      <alignment/>
      <protection/>
    </xf>
    <xf numFmtId="0" fontId="6" fillId="33" borderId="0" xfId="0" applyFont="1" applyFill="1" applyBorder="1" applyAlignment="1" applyProtection="1">
      <alignment/>
      <protection/>
    </xf>
    <xf numFmtId="0" fontId="0" fillId="33" borderId="23" xfId="0" applyFont="1" applyFill="1" applyBorder="1" applyAlignment="1" applyProtection="1">
      <alignment/>
      <protection/>
    </xf>
    <xf numFmtId="0" fontId="0" fillId="33" borderId="24" xfId="0" applyFont="1" applyFill="1" applyBorder="1" applyAlignment="1" applyProtection="1">
      <alignment vertical="top" wrapText="1"/>
      <protection/>
    </xf>
    <xf numFmtId="0" fontId="1" fillId="33" borderId="23" xfId="0" applyFont="1" applyFill="1" applyBorder="1" applyAlignment="1" applyProtection="1">
      <alignment horizontal="left"/>
      <protection/>
    </xf>
    <xf numFmtId="0" fontId="0" fillId="33" borderId="24" xfId="0" applyFont="1" applyFill="1" applyBorder="1" applyAlignment="1" applyProtection="1">
      <alignment/>
      <protection/>
    </xf>
    <xf numFmtId="0" fontId="13" fillId="33" borderId="23" xfId="0" applyFont="1" applyFill="1" applyBorder="1" applyAlignment="1" applyProtection="1">
      <alignment/>
      <protection/>
    </xf>
    <xf numFmtId="0" fontId="0" fillId="0" borderId="25" xfId="0" applyFont="1" applyBorder="1" applyAlignment="1" applyProtection="1">
      <alignment/>
      <protection/>
    </xf>
    <xf numFmtId="183" fontId="0" fillId="38" borderId="26" xfId="0" applyNumberFormat="1" applyFont="1" applyFill="1" applyBorder="1" applyAlignment="1" applyProtection="1">
      <alignment/>
      <protection/>
    </xf>
    <xf numFmtId="0" fontId="0" fillId="0" borderId="27" xfId="0" applyFont="1" applyBorder="1" applyAlignment="1" applyProtection="1">
      <alignment/>
      <protection/>
    </xf>
    <xf numFmtId="0" fontId="1" fillId="33" borderId="23" xfId="0" applyFont="1" applyFill="1" applyBorder="1" applyAlignment="1" applyProtection="1">
      <alignment/>
      <protection/>
    </xf>
    <xf numFmtId="182" fontId="1" fillId="33" borderId="24" xfId="0" applyNumberFormat="1" applyFont="1" applyFill="1" applyBorder="1" applyAlignment="1" applyProtection="1">
      <alignment/>
      <protection/>
    </xf>
    <xf numFmtId="0" fontId="0" fillId="33" borderId="28" xfId="0" applyFont="1" applyFill="1" applyBorder="1" applyAlignment="1" applyProtection="1">
      <alignment/>
      <protection/>
    </xf>
    <xf numFmtId="0" fontId="0" fillId="33" borderId="29" xfId="0" applyFont="1" applyFill="1" applyBorder="1" applyAlignment="1" applyProtection="1">
      <alignment/>
      <protection/>
    </xf>
    <xf numFmtId="0" fontId="8" fillId="34" borderId="30" xfId="0" applyFont="1" applyFill="1" applyBorder="1" applyAlignment="1" applyProtection="1">
      <alignment horizontal="center" vertical="top" wrapText="1"/>
      <protection/>
    </xf>
    <xf numFmtId="187" fontId="1" fillId="35" borderId="31" xfId="0" applyNumberFormat="1" applyFont="1" applyFill="1" applyBorder="1" applyAlignment="1" applyProtection="1">
      <alignment horizontal="left"/>
      <protection/>
    </xf>
    <xf numFmtId="0" fontId="1" fillId="0" borderId="0" xfId="0" applyFont="1" applyBorder="1" applyAlignment="1" applyProtection="1">
      <alignment/>
      <protection/>
    </xf>
    <xf numFmtId="186" fontId="0" fillId="37" borderId="32" xfId="0" applyNumberFormat="1" applyFont="1" applyFill="1" applyBorder="1" applyAlignment="1" applyProtection="1">
      <alignment horizontal="center"/>
      <protection locked="0"/>
    </xf>
    <xf numFmtId="190" fontId="0" fillId="37" borderId="33" xfId="0" applyNumberFormat="1" applyFont="1" applyFill="1" applyBorder="1" applyAlignment="1" applyProtection="1">
      <alignment horizontal="center"/>
      <protection locked="0"/>
    </xf>
    <xf numFmtId="191" fontId="0" fillId="38" borderId="34" xfId="0" applyNumberFormat="1" applyFont="1" applyFill="1" applyBorder="1" applyAlignment="1" applyProtection="1">
      <alignment horizontal="center"/>
      <protection/>
    </xf>
    <xf numFmtId="0" fontId="5" fillId="33" borderId="23" xfId="0" applyFont="1" applyFill="1" applyBorder="1" applyAlignment="1" applyProtection="1">
      <alignment/>
      <protection/>
    </xf>
    <xf numFmtId="0" fontId="8" fillId="33" borderId="23" xfId="0" applyFont="1" applyFill="1" applyBorder="1" applyAlignment="1" applyProtection="1">
      <alignment/>
      <protection/>
    </xf>
    <xf numFmtId="0" fontId="8" fillId="34" borderId="35" xfId="0" applyFont="1" applyFill="1" applyBorder="1" applyAlignment="1" applyProtection="1">
      <alignment horizontal="center" vertical="top"/>
      <protection/>
    </xf>
    <xf numFmtId="0" fontId="8" fillId="34" borderId="10" xfId="0" applyFont="1" applyFill="1" applyBorder="1" applyAlignment="1" applyProtection="1">
      <alignment horizontal="center" vertical="top" wrapText="1"/>
      <protection/>
    </xf>
    <xf numFmtId="192" fontId="1" fillId="38" borderId="36" xfId="0" applyNumberFormat="1" applyFont="1" applyFill="1" applyBorder="1" applyAlignment="1" applyProtection="1">
      <alignment/>
      <protection/>
    </xf>
    <xf numFmtId="192" fontId="1" fillId="35" borderId="36" xfId="0" applyNumberFormat="1" applyFont="1" applyFill="1" applyBorder="1" applyAlignment="1" applyProtection="1">
      <alignment/>
      <protection/>
    </xf>
    <xf numFmtId="0" fontId="1" fillId="37" borderId="37" xfId="0" applyFont="1" applyFill="1" applyBorder="1" applyAlignment="1" applyProtection="1">
      <alignment horizontal="center" wrapText="1"/>
      <protection/>
    </xf>
    <xf numFmtId="0" fontId="1" fillId="37" borderId="38" xfId="0" applyFont="1" applyFill="1" applyBorder="1" applyAlignment="1" applyProtection="1">
      <alignment horizontal="center" wrapText="1"/>
      <protection/>
    </xf>
    <xf numFmtId="0" fontId="1" fillId="37" borderId="39" xfId="0" applyFont="1" applyFill="1" applyBorder="1" applyAlignment="1" applyProtection="1">
      <alignment horizontal="center" wrapText="1"/>
      <protection/>
    </xf>
    <xf numFmtId="0" fontId="1" fillId="38" borderId="28" xfId="0" applyFont="1" applyFill="1" applyBorder="1" applyAlignment="1" applyProtection="1">
      <alignment horizontal="center" wrapText="1"/>
      <protection/>
    </xf>
    <xf numFmtId="0" fontId="1" fillId="38" borderId="29" xfId="0" applyFont="1" applyFill="1" applyBorder="1" applyAlignment="1" applyProtection="1">
      <alignment horizontal="center" wrapText="1"/>
      <protection/>
    </xf>
    <xf numFmtId="0" fontId="1" fillId="38" borderId="40" xfId="0" applyFont="1" applyFill="1" applyBorder="1" applyAlignment="1" applyProtection="1">
      <alignment horizontal="center" wrapText="1"/>
      <protection/>
    </xf>
    <xf numFmtId="0" fontId="0" fillId="33" borderId="0" xfId="0" applyFont="1" applyFill="1" applyAlignment="1" applyProtection="1">
      <alignment/>
      <protection/>
    </xf>
    <xf numFmtId="0" fontId="0" fillId="33" borderId="22" xfId="0" applyFont="1" applyFill="1" applyBorder="1" applyAlignment="1" applyProtection="1">
      <alignment/>
      <protection/>
    </xf>
    <xf numFmtId="0" fontId="0" fillId="33" borderId="41" xfId="0" applyFont="1" applyFill="1" applyBorder="1" applyAlignment="1" applyProtection="1">
      <alignment/>
      <protection/>
    </xf>
    <xf numFmtId="0" fontId="1" fillId="34" borderId="42" xfId="0" applyFont="1" applyFill="1" applyBorder="1" applyAlignment="1" applyProtection="1">
      <alignment vertical="top" wrapText="1"/>
      <protection/>
    </xf>
    <xf numFmtId="183" fontId="0" fillId="38" borderId="43" xfId="0" applyNumberFormat="1" applyFont="1" applyFill="1" applyBorder="1" applyAlignment="1" applyProtection="1">
      <alignment/>
      <protection/>
    </xf>
    <xf numFmtId="0" fontId="0" fillId="33" borderId="0" xfId="0" applyFont="1" applyFill="1" applyBorder="1" applyAlignment="1" applyProtection="1">
      <alignment horizontal="left"/>
      <protection/>
    </xf>
    <xf numFmtId="0" fontId="1" fillId="34" borderId="39" xfId="0" applyFont="1" applyFill="1" applyBorder="1" applyAlignment="1" applyProtection="1">
      <alignment horizontal="center" vertical="top" wrapText="1"/>
      <protection/>
    </xf>
    <xf numFmtId="9" fontId="0" fillId="33" borderId="0" xfId="0" applyNumberFormat="1" applyFont="1" applyFill="1" applyBorder="1" applyAlignment="1" applyProtection="1">
      <alignment/>
      <protection/>
    </xf>
    <xf numFmtId="188" fontId="0" fillId="33" borderId="0" xfId="0" applyNumberFormat="1" applyFont="1" applyFill="1" applyBorder="1" applyAlignment="1" applyProtection="1">
      <alignment/>
      <protection/>
    </xf>
    <xf numFmtId="49" fontId="0" fillId="33" borderId="0" xfId="0" applyNumberFormat="1" applyFont="1" applyFill="1" applyBorder="1" applyAlignment="1" applyProtection="1">
      <alignment horizontal="right"/>
      <protection/>
    </xf>
    <xf numFmtId="189" fontId="0" fillId="33" borderId="0" xfId="0" applyNumberFormat="1" applyFont="1" applyFill="1" applyBorder="1" applyAlignment="1" applyProtection="1">
      <alignment/>
      <protection/>
    </xf>
    <xf numFmtId="184" fontId="0" fillId="33" borderId="0" xfId="0" applyNumberFormat="1" applyFont="1" applyFill="1" applyBorder="1" applyAlignment="1" applyProtection="1">
      <alignment horizontal="center"/>
      <protection locked="0"/>
    </xf>
    <xf numFmtId="0" fontId="0" fillId="33" borderId="29" xfId="0" applyFont="1" applyFill="1" applyBorder="1" applyAlignment="1" applyProtection="1">
      <alignment/>
      <protection/>
    </xf>
    <xf numFmtId="0" fontId="0" fillId="33" borderId="40" xfId="0" applyFont="1" applyFill="1" applyBorder="1" applyAlignment="1" applyProtection="1">
      <alignment/>
      <protection/>
    </xf>
    <xf numFmtId="0" fontId="0" fillId="33" borderId="0" xfId="0" applyFont="1" applyFill="1" applyBorder="1" applyAlignment="1">
      <alignment/>
    </xf>
    <xf numFmtId="0" fontId="0" fillId="39" borderId="14" xfId="0" applyFont="1" applyFill="1" applyBorder="1" applyAlignment="1" applyProtection="1">
      <alignment/>
      <protection/>
    </xf>
    <xf numFmtId="0" fontId="0" fillId="33" borderId="11" xfId="0" applyFont="1" applyFill="1" applyBorder="1" applyAlignment="1" applyProtection="1">
      <alignment horizontal="center"/>
      <protection locked="0"/>
    </xf>
    <xf numFmtId="0" fontId="8" fillId="34" borderId="44" xfId="0" applyFont="1" applyFill="1" applyBorder="1" applyAlignment="1" applyProtection="1">
      <alignment horizontal="center" vertical="top"/>
      <protection/>
    </xf>
    <xf numFmtId="0" fontId="8" fillId="34" borderId="45" xfId="0" applyFont="1" applyFill="1" applyBorder="1" applyAlignment="1" applyProtection="1">
      <alignment horizontal="center" vertical="top"/>
      <protection/>
    </xf>
    <xf numFmtId="0" fontId="5" fillId="33" borderId="23" xfId="0" applyFont="1" applyFill="1" applyBorder="1" applyAlignment="1" applyProtection="1">
      <alignment horizontal="center"/>
      <protection/>
    </xf>
    <xf numFmtId="0" fontId="5" fillId="33" borderId="0" xfId="0" applyFont="1" applyFill="1" applyBorder="1" applyAlignment="1" applyProtection="1">
      <alignment horizontal="center"/>
      <protection/>
    </xf>
    <xf numFmtId="0" fontId="5" fillId="33" borderId="46" xfId="0" applyFont="1" applyFill="1" applyBorder="1" applyAlignment="1" applyProtection="1">
      <alignment horizontal="center"/>
      <protection/>
    </xf>
    <xf numFmtId="0" fontId="8" fillId="40" borderId="28" xfId="0" applyFont="1" applyFill="1" applyBorder="1" applyAlignment="1" applyProtection="1">
      <alignment vertical="center" wrapText="1"/>
      <protection/>
    </xf>
    <xf numFmtId="0" fontId="8" fillId="40" borderId="29" xfId="0" applyFont="1" applyFill="1" applyBorder="1" applyAlignment="1" applyProtection="1">
      <alignment vertical="center" wrapText="1"/>
      <protection/>
    </xf>
    <xf numFmtId="0" fontId="8" fillId="40" borderId="40" xfId="0" applyFont="1" applyFill="1" applyBorder="1" applyAlignment="1" applyProtection="1">
      <alignment vertical="center" wrapText="1"/>
      <protection/>
    </xf>
    <xf numFmtId="0" fontId="9" fillId="33" borderId="47" xfId="0" applyFont="1" applyFill="1" applyBorder="1" applyAlignment="1" applyProtection="1">
      <alignment horizontal="center"/>
      <protection locked="0"/>
    </xf>
    <xf numFmtId="0" fontId="9" fillId="33" borderId="48" xfId="0" applyFont="1" applyFill="1" applyBorder="1" applyAlignment="1" applyProtection="1">
      <alignment horizontal="center"/>
      <protection locked="0"/>
    </xf>
    <xf numFmtId="0" fontId="9" fillId="33" borderId="49" xfId="0" applyFont="1" applyFill="1" applyBorder="1" applyAlignment="1" applyProtection="1">
      <alignment horizontal="center"/>
      <protection locked="0"/>
    </xf>
    <xf numFmtId="0" fontId="7" fillId="33" borderId="23" xfId="0" applyFont="1" applyFill="1" applyBorder="1" applyAlignment="1" applyProtection="1">
      <alignment horizontal="left"/>
      <protection/>
    </xf>
    <xf numFmtId="0" fontId="7" fillId="33" borderId="50" xfId="0" applyFont="1" applyFill="1" applyBorder="1" applyAlignment="1" applyProtection="1">
      <alignment horizontal="left"/>
      <protection/>
    </xf>
    <xf numFmtId="0" fontId="0" fillId="33" borderId="51" xfId="0" applyFont="1" applyFill="1" applyBorder="1" applyAlignment="1" applyProtection="1">
      <alignment horizontal="center"/>
      <protection/>
    </xf>
    <xf numFmtId="0" fontId="0" fillId="33" borderId="52" xfId="0" applyFont="1" applyFill="1" applyBorder="1" applyAlignment="1" applyProtection="1">
      <alignment horizontal="center"/>
      <protection/>
    </xf>
    <xf numFmtId="0" fontId="0" fillId="33" borderId="53" xfId="0" applyFont="1" applyFill="1" applyBorder="1" applyAlignment="1" applyProtection="1">
      <alignment horizontal="center"/>
      <protection/>
    </xf>
    <xf numFmtId="0" fontId="1" fillId="33" borderId="22" xfId="0" applyFont="1" applyFill="1" applyBorder="1" applyAlignment="1" applyProtection="1">
      <alignment horizontal="left" vertical="top" wrapText="1"/>
      <protection/>
    </xf>
    <xf numFmtId="0" fontId="0" fillId="33" borderId="54" xfId="0" applyFont="1" applyFill="1" applyBorder="1" applyAlignment="1" applyProtection="1">
      <alignment horizontal="left" vertical="top" wrapText="1"/>
      <protection/>
    </xf>
    <xf numFmtId="0" fontId="0" fillId="33" borderId="55" xfId="0" applyFont="1" applyFill="1" applyBorder="1" applyAlignment="1" applyProtection="1">
      <alignment horizontal="left" vertical="top" wrapText="1"/>
      <protection/>
    </xf>
    <xf numFmtId="0" fontId="0" fillId="35" borderId="56" xfId="0" applyFont="1" applyFill="1" applyBorder="1" applyAlignment="1" applyProtection="1">
      <alignment horizontal="left" vertical="top" wrapText="1"/>
      <protection/>
    </xf>
    <xf numFmtId="0" fontId="0" fillId="35" borderId="57" xfId="0" applyFont="1" applyFill="1" applyBorder="1" applyAlignment="1" applyProtection="1">
      <alignment horizontal="left" vertical="top" wrapText="1"/>
      <protection/>
    </xf>
    <xf numFmtId="0" fontId="0" fillId="36" borderId="58" xfId="0" applyFont="1" applyFill="1" applyBorder="1" applyAlignment="1" applyProtection="1">
      <alignment horizontal="left" vertical="top" wrapText="1"/>
      <protection/>
    </xf>
    <xf numFmtId="0" fontId="0" fillId="36" borderId="59" xfId="0" applyFont="1" applyFill="1" applyBorder="1" applyAlignment="1" applyProtection="1">
      <alignment horizontal="left" vertical="top" wrapText="1"/>
      <protection/>
    </xf>
    <xf numFmtId="0" fontId="8" fillId="34" borderId="37" xfId="0" applyFont="1" applyFill="1" applyBorder="1" applyAlignment="1" applyProtection="1">
      <alignment horizontal="center" vertical="top" wrapText="1"/>
      <protection/>
    </xf>
    <xf numFmtId="0" fontId="8" fillId="34" borderId="30" xfId="0" applyFont="1" applyFill="1" applyBorder="1" applyAlignment="1" applyProtection="1">
      <alignment horizontal="center" vertical="top" wrapText="1"/>
      <protection/>
    </xf>
    <xf numFmtId="0" fontId="1" fillId="33" borderId="21" xfId="0" applyFont="1" applyFill="1" applyBorder="1" applyAlignment="1" applyProtection="1">
      <alignment horizontal="center" vertical="top" wrapText="1"/>
      <protection/>
    </xf>
    <xf numFmtId="0" fontId="1" fillId="33" borderId="22" xfId="0" applyFont="1" applyFill="1" applyBorder="1" applyAlignment="1" applyProtection="1">
      <alignment horizontal="center" vertical="top" wrapText="1"/>
      <protection/>
    </xf>
    <xf numFmtId="0" fontId="1" fillId="33" borderId="41" xfId="0" applyFont="1" applyFill="1" applyBorder="1" applyAlignment="1" applyProtection="1">
      <alignment horizontal="center" vertical="top" wrapText="1"/>
      <protection/>
    </xf>
    <xf numFmtId="0" fontId="1" fillId="33" borderId="23" xfId="0" applyFont="1" applyFill="1" applyBorder="1" applyAlignment="1" applyProtection="1">
      <alignment horizontal="center" vertical="top" wrapText="1"/>
      <protection/>
    </xf>
    <xf numFmtId="0" fontId="1" fillId="33" borderId="0" xfId="0" applyFont="1" applyFill="1" applyBorder="1" applyAlignment="1" applyProtection="1">
      <alignment horizontal="center" vertical="top" wrapText="1"/>
      <protection/>
    </xf>
    <xf numFmtId="0" fontId="1" fillId="33" borderId="24" xfId="0" applyFont="1" applyFill="1" applyBorder="1" applyAlignment="1" applyProtection="1">
      <alignment horizontal="center" vertical="top" wrapText="1"/>
      <protection/>
    </xf>
    <xf numFmtId="0" fontId="1" fillId="35" borderId="60" xfId="0" applyFont="1" applyFill="1" applyBorder="1" applyAlignment="1" applyProtection="1">
      <alignment horizontal="right"/>
      <protection/>
    </xf>
    <xf numFmtId="0" fontId="1" fillId="35" borderId="31" xfId="0" applyFont="1" applyFill="1" applyBorder="1" applyAlignment="1" applyProtection="1">
      <alignment horizontal="right"/>
      <protection/>
    </xf>
    <xf numFmtId="0" fontId="7" fillId="33" borderId="23" xfId="0" applyFont="1" applyFill="1" applyBorder="1" applyAlignment="1" applyProtection="1">
      <alignment horizontal="center" wrapText="1"/>
      <protection/>
    </xf>
    <xf numFmtId="0" fontId="7" fillId="33" borderId="0" xfId="0" applyFont="1" applyFill="1" applyBorder="1" applyAlignment="1" applyProtection="1">
      <alignment horizontal="center" wrapText="1"/>
      <protection/>
    </xf>
    <xf numFmtId="0" fontId="1" fillId="38" borderId="60" xfId="0" applyFont="1" applyFill="1" applyBorder="1" applyAlignment="1" applyProtection="1">
      <alignment horizontal="left" wrapText="1"/>
      <protection/>
    </xf>
    <xf numFmtId="0" fontId="1" fillId="38" borderId="31" xfId="0" applyFont="1" applyFill="1" applyBorder="1" applyAlignment="1" applyProtection="1">
      <alignment horizontal="left" wrapText="1"/>
      <protection/>
    </xf>
    <xf numFmtId="0" fontId="1" fillId="38" borderId="61" xfId="0" applyFont="1" applyFill="1" applyBorder="1" applyAlignment="1" applyProtection="1">
      <alignment horizontal="left" wrapText="1"/>
      <protection/>
    </xf>
    <xf numFmtId="0" fontId="0" fillId="33" borderId="11" xfId="0" applyFont="1" applyFill="1" applyBorder="1" applyAlignment="1" applyProtection="1">
      <alignment horizontal="center" vertical="top" wrapText="1"/>
      <protection/>
    </xf>
    <xf numFmtId="0" fontId="0" fillId="35" borderId="11" xfId="0" applyFont="1" applyFill="1" applyBorder="1" applyAlignment="1" applyProtection="1">
      <alignment horizontal="center" vertical="top" wrapText="1"/>
      <protection/>
    </xf>
    <xf numFmtId="0" fontId="0" fillId="36" borderId="13" xfId="0" applyFont="1" applyFill="1" applyBorder="1" applyAlignment="1" applyProtection="1">
      <alignment horizontal="center" vertical="top" wrapText="1"/>
      <protection/>
    </xf>
    <xf numFmtId="0" fontId="1" fillId="34" borderId="12" xfId="0" applyFont="1" applyFill="1" applyBorder="1" applyAlignment="1" applyProtection="1">
      <alignment horizontal="center" vertical="top" wrapText="1"/>
      <protection/>
    </xf>
    <xf numFmtId="0" fontId="0" fillId="33" borderId="23"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46" xfId="0" applyFont="1" applyFill="1" applyBorder="1" applyAlignment="1" applyProtection="1">
      <alignment horizontal="center"/>
      <protection/>
    </xf>
    <xf numFmtId="0" fontId="0" fillId="38" borderId="62" xfId="0" applyFont="1" applyFill="1" applyBorder="1" applyAlignment="1" applyProtection="1">
      <alignment horizontal="left"/>
      <protection/>
    </xf>
    <xf numFmtId="0" fontId="0" fillId="38" borderId="63" xfId="0" applyFont="1" applyFill="1" applyBorder="1" applyAlignment="1" applyProtection="1">
      <alignment horizontal="left"/>
      <protection/>
    </xf>
    <xf numFmtId="0" fontId="0" fillId="38" borderId="64" xfId="0" applyFont="1" applyFill="1" applyBorder="1" applyAlignment="1" applyProtection="1">
      <alignment horizontal="left"/>
      <protection/>
    </xf>
    <xf numFmtId="0" fontId="8" fillId="40" borderId="21" xfId="0" applyFont="1" applyFill="1" applyBorder="1" applyAlignment="1" applyProtection="1">
      <alignment vertical="center" wrapText="1"/>
      <protection/>
    </xf>
    <xf numFmtId="0" fontId="8" fillId="40" borderId="22" xfId="0" applyFont="1" applyFill="1" applyBorder="1" applyAlignment="1" applyProtection="1">
      <alignment vertical="center" wrapText="1"/>
      <protection/>
    </xf>
    <xf numFmtId="0" fontId="8" fillId="40" borderId="41" xfId="0" applyFont="1" applyFill="1" applyBorder="1" applyAlignment="1" applyProtection="1">
      <alignment vertical="center" wrapText="1"/>
      <protection/>
    </xf>
    <xf numFmtId="0" fontId="8" fillId="40" borderId="23" xfId="0" applyFont="1" applyFill="1" applyBorder="1" applyAlignment="1" applyProtection="1">
      <alignment vertical="center" wrapText="1"/>
      <protection/>
    </xf>
    <xf numFmtId="0" fontId="8" fillId="40" borderId="0" xfId="0" applyFont="1" applyFill="1" applyBorder="1" applyAlignment="1" applyProtection="1">
      <alignment vertical="center" wrapText="1"/>
      <protection/>
    </xf>
    <xf numFmtId="0" fontId="8" fillId="40" borderId="24" xfId="0" applyFont="1" applyFill="1" applyBorder="1" applyAlignment="1" applyProtection="1">
      <alignment vertical="center" wrapText="1"/>
      <protection/>
    </xf>
    <xf numFmtId="0" fontId="8" fillId="40" borderId="23" xfId="0" applyFont="1" applyFill="1" applyBorder="1" applyAlignment="1" applyProtection="1">
      <alignment horizontal="left" vertical="center" wrapText="1"/>
      <protection/>
    </xf>
    <xf numFmtId="0" fontId="8" fillId="40" borderId="0" xfId="0" applyFont="1" applyFill="1" applyBorder="1" applyAlignment="1" applyProtection="1">
      <alignment horizontal="left" vertical="center" wrapText="1"/>
      <protection/>
    </xf>
    <xf numFmtId="0" fontId="8" fillId="40" borderId="24" xfId="0"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indexed="22"/>
      </font>
    </dxf>
    <dxf>
      <font>
        <color indexed="39"/>
      </font>
    </dxf>
    <dxf>
      <font>
        <color indexed="22"/>
      </font>
    </dxf>
    <dxf/>
    <dxf>
      <font>
        <b/>
        <i val="0"/>
        <color indexed="9"/>
      </font>
      <fill>
        <patternFill>
          <bgColor indexed="10"/>
        </patternFill>
      </fill>
    </dxf>
    <dxf/>
    <dxf>
      <font>
        <b/>
        <i val="0"/>
        <color indexed="9"/>
      </font>
      <fill>
        <patternFill>
          <bgColor indexed="10"/>
        </patternFill>
      </fill>
    </dxf>
    <dxf>
      <font>
        <b/>
        <i val="0"/>
        <color auto="1"/>
      </font>
      <fill>
        <patternFill>
          <bgColor indexed="11"/>
        </patternFill>
      </fill>
    </dxf>
    <dxf>
      <font>
        <b val="0"/>
        <i/>
      </font>
      <fill>
        <patternFill>
          <bgColor indexed="10"/>
        </patternFill>
      </fill>
    </dxf>
    <dxf>
      <font>
        <color indexed="22"/>
      </font>
    </dxf>
    <dxf>
      <font>
        <color indexed="39"/>
      </font>
    </dxf>
    <dxf>
      <font>
        <color indexed="2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2</xdr:row>
      <xdr:rowOff>66675</xdr:rowOff>
    </xdr:from>
    <xdr:to>
      <xdr:col>3</xdr:col>
      <xdr:colOff>428625</xdr:colOff>
      <xdr:row>3</xdr:row>
      <xdr:rowOff>142875</xdr:rowOff>
    </xdr:to>
    <xdr:pic>
      <xdr:nvPicPr>
        <xdr:cNvPr id="1" name="Picture 1"/>
        <xdr:cNvPicPr preferRelativeResize="1">
          <a:picLocks noChangeAspect="1"/>
        </xdr:cNvPicPr>
      </xdr:nvPicPr>
      <xdr:blipFill>
        <a:blip r:embed="rId1"/>
        <a:stretch>
          <a:fillRect/>
        </a:stretch>
      </xdr:blipFill>
      <xdr:spPr>
        <a:xfrm>
          <a:off x="200025" y="323850"/>
          <a:ext cx="20764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5"/>
  <sheetViews>
    <sheetView tabSelected="1" zoomScaleSheetLayoutView="100" workbookViewId="0" topLeftCell="A1">
      <selection activeCell="C1" sqref="C1"/>
    </sheetView>
  </sheetViews>
  <sheetFormatPr defaultColWidth="10.00390625" defaultRowHeight="12.75" zeroHeight="1"/>
  <cols>
    <col min="1" max="1" width="1.28515625" style="15" customWidth="1"/>
    <col min="2" max="2" width="15.7109375" style="10" customWidth="1"/>
    <col min="3" max="3" width="10.7109375" style="10" customWidth="1"/>
    <col min="4" max="6" width="15.7109375" style="10" customWidth="1"/>
    <col min="7" max="7" width="14.8515625" style="10" customWidth="1"/>
    <col min="8" max="8" width="15.7109375" style="10" customWidth="1"/>
    <col min="9" max="9" width="11.7109375" style="63" bestFit="1" customWidth="1"/>
    <col min="10" max="10" width="10.00390625" style="63" customWidth="1"/>
    <col min="11" max="11" width="10.00390625" style="63" hidden="1" customWidth="1"/>
    <col min="12" max="12" width="10.00390625" style="77" hidden="1" customWidth="1"/>
    <col min="13" max="20" width="0" style="4" hidden="1" customWidth="1"/>
    <col min="21" max="16384" width="10.00390625" style="4" customWidth="1"/>
  </cols>
  <sheetData>
    <row r="1" ht="7.5" customHeight="1" thickBot="1">
      <c r="L1" s="4"/>
    </row>
    <row r="2" spans="1:14" ht="12.75">
      <c r="A2" s="51"/>
      <c r="B2" s="25"/>
      <c r="C2" s="26"/>
      <c r="D2" s="27"/>
      <c r="E2" s="28"/>
      <c r="F2" s="28"/>
      <c r="G2" s="28"/>
      <c r="H2" s="27"/>
      <c r="I2" s="64"/>
      <c r="J2" s="64"/>
      <c r="K2" s="65"/>
      <c r="L2" s="4"/>
      <c r="M2" s="4">
        <f aca="true" t="shared" si="0" ref="M2:M25">IF(C30="Analog",0,IF(C30="Unused",0,1))</f>
        <v>1</v>
      </c>
      <c r="N2" s="4">
        <f aca="true" t="shared" si="1" ref="N2:N17">IF(C30="Analog",1,IF(C30="Unused",0,0))</f>
        <v>0</v>
      </c>
    </row>
    <row r="3" spans="1:14" ht="41.25" customHeight="1">
      <c r="A3" s="51"/>
      <c r="B3" s="29"/>
      <c r="C3" s="30"/>
      <c r="D3" s="31"/>
      <c r="E3" s="32" t="s">
        <v>71</v>
      </c>
      <c r="F3" s="6"/>
      <c r="G3" s="6"/>
      <c r="H3" s="11"/>
      <c r="I3" s="4"/>
      <c r="J3" s="4"/>
      <c r="K3" s="36"/>
      <c r="L3" s="4"/>
      <c r="M3" s="4">
        <f t="shared" si="0"/>
        <v>1</v>
      </c>
      <c r="N3" s="4">
        <f t="shared" si="1"/>
        <v>0</v>
      </c>
    </row>
    <row r="4" spans="1:14" ht="12.75">
      <c r="A4" s="51"/>
      <c r="B4" s="33"/>
      <c r="C4" s="11"/>
      <c r="D4" s="11"/>
      <c r="E4" s="5"/>
      <c r="F4" s="6"/>
      <c r="G4" s="6"/>
      <c r="H4" s="11"/>
      <c r="I4" s="4"/>
      <c r="J4" s="4"/>
      <c r="K4" s="36"/>
      <c r="L4" s="4"/>
      <c r="M4" s="4">
        <f t="shared" si="0"/>
        <v>1</v>
      </c>
      <c r="N4" s="4">
        <f t="shared" si="1"/>
        <v>0</v>
      </c>
    </row>
    <row r="5" spans="1:14" ht="12.75">
      <c r="A5" s="51"/>
      <c r="B5" s="33"/>
      <c r="C5" s="11"/>
      <c r="D5" s="11"/>
      <c r="E5" s="6"/>
      <c r="F5" s="6"/>
      <c r="G5" s="6"/>
      <c r="H5" s="11"/>
      <c r="I5" s="4"/>
      <c r="J5" s="4"/>
      <c r="K5" s="36"/>
      <c r="L5" s="4"/>
      <c r="M5" s="4">
        <f t="shared" si="0"/>
        <v>1</v>
      </c>
      <c r="N5" s="4">
        <f t="shared" si="1"/>
        <v>0</v>
      </c>
    </row>
    <row r="6" spans="1:14" ht="12.75">
      <c r="A6" s="51"/>
      <c r="B6" s="33"/>
      <c r="C6" s="11"/>
      <c r="D6" s="11"/>
      <c r="E6" s="6"/>
      <c r="F6" s="6"/>
      <c r="G6" s="6"/>
      <c r="H6" s="11"/>
      <c r="I6" s="4"/>
      <c r="J6" s="4"/>
      <c r="K6" s="36"/>
      <c r="L6" s="4"/>
      <c r="M6" s="4">
        <f t="shared" si="0"/>
        <v>1</v>
      </c>
      <c r="N6" s="4">
        <f t="shared" si="1"/>
        <v>0</v>
      </c>
    </row>
    <row r="7" spans="1:14" ht="16.5" customHeight="1" thickBot="1">
      <c r="A7" s="51"/>
      <c r="B7" s="113" t="s">
        <v>67</v>
      </c>
      <c r="C7" s="114"/>
      <c r="D7" s="114"/>
      <c r="E7" s="114"/>
      <c r="F7" s="114"/>
      <c r="G7" s="114"/>
      <c r="H7" s="114"/>
      <c r="I7" s="114"/>
      <c r="J7" s="114"/>
      <c r="K7" s="36"/>
      <c r="L7" s="4"/>
      <c r="M7" s="4">
        <f t="shared" si="0"/>
        <v>1</v>
      </c>
      <c r="N7" s="4">
        <f t="shared" si="1"/>
        <v>0</v>
      </c>
    </row>
    <row r="8" spans="1:14" ht="15" customHeight="1" thickBot="1">
      <c r="A8" s="51"/>
      <c r="B8" s="103" t="s">
        <v>35</v>
      </c>
      <c r="C8" s="104"/>
      <c r="D8" s="3" t="s">
        <v>57</v>
      </c>
      <c r="E8" s="3" t="s">
        <v>58</v>
      </c>
      <c r="F8" s="3" t="s">
        <v>59</v>
      </c>
      <c r="G8" s="3" t="s">
        <v>60</v>
      </c>
      <c r="H8" s="17" t="s">
        <v>61</v>
      </c>
      <c r="I8" s="121" t="s">
        <v>24</v>
      </c>
      <c r="J8" s="121"/>
      <c r="K8" s="66" t="s">
        <v>35</v>
      </c>
      <c r="L8" s="4"/>
      <c r="M8" s="4">
        <f t="shared" si="0"/>
        <v>1</v>
      </c>
      <c r="N8" s="4">
        <f t="shared" si="1"/>
        <v>0</v>
      </c>
    </row>
    <row r="9" spans="1:14" ht="15" customHeight="1">
      <c r="A9" s="51"/>
      <c r="B9" s="97" t="s">
        <v>36</v>
      </c>
      <c r="C9" s="98"/>
      <c r="D9" s="8" t="s">
        <v>38</v>
      </c>
      <c r="E9" s="8" t="s">
        <v>42</v>
      </c>
      <c r="F9" s="8" t="s">
        <v>43</v>
      </c>
      <c r="G9" s="8" t="s">
        <v>40</v>
      </c>
      <c r="H9" s="18" t="s">
        <v>47</v>
      </c>
      <c r="I9" s="118" t="s">
        <v>44</v>
      </c>
      <c r="J9" s="118"/>
      <c r="K9" s="22" t="s">
        <v>36</v>
      </c>
      <c r="L9" s="4"/>
      <c r="M9" s="4">
        <f t="shared" si="0"/>
        <v>1</v>
      </c>
      <c r="N9" s="4">
        <f t="shared" si="1"/>
        <v>0</v>
      </c>
    </row>
    <row r="10" spans="1:14" ht="15" customHeight="1">
      <c r="A10" s="51"/>
      <c r="B10" s="99" t="s">
        <v>28</v>
      </c>
      <c r="C10" s="100"/>
      <c r="D10" s="7" t="s">
        <v>45</v>
      </c>
      <c r="E10" s="7" t="s">
        <v>46</v>
      </c>
      <c r="F10" s="7" t="s">
        <v>49</v>
      </c>
      <c r="G10" s="7" t="s">
        <v>50</v>
      </c>
      <c r="H10" s="19" t="s">
        <v>51</v>
      </c>
      <c r="I10" s="119" t="s">
        <v>44</v>
      </c>
      <c r="J10" s="119"/>
      <c r="K10" s="23" t="s">
        <v>28</v>
      </c>
      <c r="L10" s="4"/>
      <c r="M10" s="4">
        <f t="shared" si="0"/>
        <v>1</v>
      </c>
      <c r="N10" s="4">
        <f t="shared" si="1"/>
        <v>0</v>
      </c>
    </row>
    <row r="11" spans="1:14" ht="15" customHeight="1" thickBot="1">
      <c r="A11" s="51"/>
      <c r="B11" s="101" t="s">
        <v>18</v>
      </c>
      <c r="C11" s="102"/>
      <c r="D11" s="9" t="s">
        <v>39</v>
      </c>
      <c r="E11" s="9" t="s">
        <v>48</v>
      </c>
      <c r="F11" s="9" t="s">
        <v>50</v>
      </c>
      <c r="G11" s="9" t="s">
        <v>51</v>
      </c>
      <c r="H11" s="20" t="s">
        <v>52</v>
      </c>
      <c r="I11" s="120" t="s">
        <v>44</v>
      </c>
      <c r="J11" s="120"/>
      <c r="K11" s="24" t="s">
        <v>18</v>
      </c>
      <c r="L11" s="4"/>
      <c r="M11" s="4">
        <f t="shared" si="0"/>
        <v>1</v>
      </c>
      <c r="N11" s="4">
        <f t="shared" si="1"/>
        <v>0</v>
      </c>
    </row>
    <row r="12" spans="1:14" ht="28.5" customHeight="1">
      <c r="A12" s="51"/>
      <c r="B12" s="105" t="s">
        <v>68</v>
      </c>
      <c r="C12" s="106"/>
      <c r="D12" s="106"/>
      <c r="E12" s="106"/>
      <c r="F12" s="106"/>
      <c r="G12" s="106"/>
      <c r="H12" s="106"/>
      <c r="I12" s="106"/>
      <c r="J12" s="106"/>
      <c r="K12" s="107"/>
      <c r="L12" s="4"/>
      <c r="M12" s="4">
        <f t="shared" si="0"/>
        <v>1</v>
      </c>
      <c r="N12" s="4">
        <f t="shared" si="1"/>
        <v>0</v>
      </c>
    </row>
    <row r="13" spans="1:14" ht="13.5" customHeight="1" thickBot="1">
      <c r="A13" s="51"/>
      <c r="B13" s="108" t="s">
        <v>69</v>
      </c>
      <c r="C13" s="109"/>
      <c r="D13" s="109"/>
      <c r="E13" s="109"/>
      <c r="F13" s="109"/>
      <c r="G13" s="109"/>
      <c r="H13" s="109"/>
      <c r="I13" s="109"/>
      <c r="J13" s="109"/>
      <c r="K13" s="110"/>
      <c r="L13" s="4"/>
      <c r="M13" s="4">
        <f t="shared" si="0"/>
        <v>1</v>
      </c>
      <c r="N13" s="4">
        <f t="shared" si="1"/>
        <v>0</v>
      </c>
    </row>
    <row r="14" spans="1:14" ht="12.75" customHeight="1">
      <c r="A14" s="51"/>
      <c r="B14" s="128" t="s">
        <v>72</v>
      </c>
      <c r="C14" s="129"/>
      <c r="D14" s="129"/>
      <c r="E14" s="129"/>
      <c r="F14" s="129"/>
      <c r="G14" s="129"/>
      <c r="H14" s="129"/>
      <c r="I14" s="129"/>
      <c r="J14" s="129"/>
      <c r="K14" s="130"/>
      <c r="L14" s="4"/>
      <c r="M14" s="4">
        <f t="shared" si="0"/>
        <v>1</v>
      </c>
      <c r="N14" s="4">
        <f t="shared" si="1"/>
        <v>0</v>
      </c>
    </row>
    <row r="15" spans="1:14" ht="11.25" customHeight="1">
      <c r="A15" s="51"/>
      <c r="B15" s="131"/>
      <c r="C15" s="132"/>
      <c r="D15" s="132"/>
      <c r="E15" s="132"/>
      <c r="F15" s="132"/>
      <c r="G15" s="132"/>
      <c r="H15" s="132"/>
      <c r="I15" s="132"/>
      <c r="J15" s="132"/>
      <c r="K15" s="133"/>
      <c r="L15" s="4"/>
      <c r="M15" s="4">
        <f t="shared" si="0"/>
        <v>1</v>
      </c>
      <c r="N15" s="4">
        <f t="shared" si="1"/>
        <v>0</v>
      </c>
    </row>
    <row r="16" spans="1:14" ht="12.75">
      <c r="A16" s="51"/>
      <c r="B16" s="131"/>
      <c r="C16" s="132"/>
      <c r="D16" s="132"/>
      <c r="E16" s="132"/>
      <c r="F16" s="132"/>
      <c r="G16" s="132"/>
      <c r="H16" s="132"/>
      <c r="I16" s="132"/>
      <c r="J16" s="132"/>
      <c r="K16" s="133"/>
      <c r="L16" s="4"/>
      <c r="M16" s="4">
        <f t="shared" si="0"/>
        <v>1</v>
      </c>
      <c r="N16" s="4">
        <f t="shared" si="1"/>
        <v>0</v>
      </c>
    </row>
    <row r="17" spans="1:14" ht="12.75">
      <c r="A17" s="51"/>
      <c r="B17" s="131"/>
      <c r="C17" s="132"/>
      <c r="D17" s="132"/>
      <c r="E17" s="132"/>
      <c r="F17" s="132"/>
      <c r="G17" s="132"/>
      <c r="H17" s="132"/>
      <c r="I17" s="132"/>
      <c r="J17" s="132"/>
      <c r="K17" s="133"/>
      <c r="L17" s="4"/>
      <c r="M17" s="4">
        <f t="shared" si="0"/>
        <v>1</v>
      </c>
      <c r="N17" s="4">
        <f t="shared" si="1"/>
        <v>0</v>
      </c>
    </row>
    <row r="18" spans="1:13" ht="12.75" customHeight="1">
      <c r="A18" s="51"/>
      <c r="B18" s="134" t="s">
        <v>62</v>
      </c>
      <c r="C18" s="135"/>
      <c r="D18" s="135"/>
      <c r="E18" s="135"/>
      <c r="F18" s="135"/>
      <c r="G18" s="135"/>
      <c r="H18" s="135"/>
      <c r="I18" s="135"/>
      <c r="J18" s="135"/>
      <c r="K18" s="136"/>
      <c r="L18" s="4"/>
      <c r="M18" s="4">
        <f t="shared" si="0"/>
        <v>1</v>
      </c>
    </row>
    <row r="19" spans="1:13" ht="12.75">
      <c r="A19" s="51"/>
      <c r="B19" s="134"/>
      <c r="C19" s="135"/>
      <c r="D19" s="135"/>
      <c r="E19" s="135"/>
      <c r="F19" s="135"/>
      <c r="G19" s="135"/>
      <c r="H19" s="135"/>
      <c r="I19" s="135"/>
      <c r="J19" s="135"/>
      <c r="K19" s="136"/>
      <c r="L19" s="4"/>
      <c r="M19" s="4">
        <f t="shared" si="0"/>
        <v>1</v>
      </c>
    </row>
    <row r="20" spans="1:13" ht="13.5" thickBot="1">
      <c r="A20" s="51"/>
      <c r="B20" s="85" t="s">
        <v>63</v>
      </c>
      <c r="C20" s="86"/>
      <c r="D20" s="86"/>
      <c r="E20" s="86"/>
      <c r="F20" s="86"/>
      <c r="G20" s="86"/>
      <c r="H20" s="86"/>
      <c r="I20" s="86"/>
      <c r="J20" s="86"/>
      <c r="K20" s="87"/>
      <c r="L20" s="4"/>
      <c r="M20" s="4">
        <f t="shared" si="0"/>
        <v>1</v>
      </c>
    </row>
    <row r="21" spans="1:13" ht="15" customHeight="1" thickBot="1">
      <c r="A21" s="51"/>
      <c r="B21" s="57" t="s">
        <v>34</v>
      </c>
      <c r="C21" s="58"/>
      <c r="D21" s="58"/>
      <c r="E21" s="58"/>
      <c r="F21" s="58"/>
      <c r="G21" s="58"/>
      <c r="H21" s="58"/>
      <c r="I21" s="58"/>
      <c r="J21" s="58"/>
      <c r="K21" s="59"/>
      <c r="L21" s="4"/>
      <c r="M21" s="4">
        <f t="shared" si="0"/>
        <v>1</v>
      </c>
    </row>
    <row r="22" spans="1:13" ht="15" customHeight="1" thickBot="1">
      <c r="A22" s="51"/>
      <c r="B22" s="60" t="s">
        <v>33</v>
      </c>
      <c r="C22" s="61"/>
      <c r="D22" s="61"/>
      <c r="E22" s="61"/>
      <c r="F22" s="61"/>
      <c r="G22" s="61"/>
      <c r="H22" s="61"/>
      <c r="I22" s="61"/>
      <c r="J22" s="61"/>
      <c r="K22" s="62"/>
      <c r="L22" s="4"/>
      <c r="M22" s="4">
        <f t="shared" si="0"/>
        <v>1</v>
      </c>
    </row>
    <row r="23" spans="1:13" ht="13.5" customHeight="1" thickBot="1">
      <c r="A23" s="51"/>
      <c r="B23" s="105" t="s">
        <v>29</v>
      </c>
      <c r="C23" s="106"/>
      <c r="D23" s="106"/>
      <c r="E23" s="11"/>
      <c r="F23" s="96" t="s">
        <v>22</v>
      </c>
      <c r="G23" s="96"/>
      <c r="H23" s="11"/>
      <c r="I23" s="4"/>
      <c r="J23" s="4"/>
      <c r="K23" s="36"/>
      <c r="L23" s="4"/>
      <c r="M23" s="4">
        <f t="shared" si="0"/>
        <v>1</v>
      </c>
    </row>
    <row r="24" spans="1:16" ht="16.5" customHeight="1" thickBot="1">
      <c r="A24" s="51"/>
      <c r="B24" s="49">
        <v>24</v>
      </c>
      <c r="C24" s="4"/>
      <c r="D24" s="11"/>
      <c r="E24" s="11"/>
      <c r="F24" s="48">
        <v>30</v>
      </c>
      <c r="G24" s="1"/>
      <c r="H24" s="47"/>
      <c r="I24" s="4"/>
      <c r="J24" s="4"/>
      <c r="K24" s="36"/>
      <c r="L24" s="4"/>
      <c r="M24" s="4">
        <f t="shared" si="0"/>
        <v>1</v>
      </c>
      <c r="P24" s="67" t="e">
        <f>IF(#REF!="camera not used",0,IF(#REF!="IP",0,K46))*1024</f>
        <v>#REF!</v>
      </c>
    </row>
    <row r="25" spans="1:16" ht="13.5" thickBot="1">
      <c r="A25" s="51"/>
      <c r="B25" s="50" t="str">
        <f>IF(24-B24=0,"No Silent Hours",24-B24)</f>
        <v>No Silent Hours</v>
      </c>
      <c r="C25" s="4"/>
      <c r="D25" s="11"/>
      <c r="E25" s="11"/>
      <c r="F25" s="11"/>
      <c r="G25" s="11"/>
      <c r="H25" s="2"/>
      <c r="I25" s="2"/>
      <c r="J25" s="2"/>
      <c r="K25" s="34"/>
      <c r="L25" s="4"/>
      <c r="M25" s="4">
        <f t="shared" si="0"/>
        <v>1</v>
      </c>
      <c r="O25" s="2"/>
      <c r="P25" s="2"/>
    </row>
    <row r="26" spans="1:12" ht="13.5" thickBot="1">
      <c r="A26" s="51"/>
      <c r="B26" s="35"/>
      <c r="C26" s="5"/>
      <c r="D26" s="5"/>
      <c r="E26" s="11"/>
      <c r="F26" s="11"/>
      <c r="G26" s="11"/>
      <c r="H26" s="11"/>
      <c r="I26" s="4"/>
      <c r="J26" s="4"/>
      <c r="K26" s="36"/>
      <c r="L26" s="4"/>
    </row>
    <row r="27" spans="1:13" ht="21" customHeight="1" thickBot="1" thickTop="1">
      <c r="A27" s="51"/>
      <c r="B27" s="91" t="s">
        <v>70</v>
      </c>
      <c r="C27" s="92"/>
      <c r="D27" s="88"/>
      <c r="E27" s="89"/>
      <c r="F27" s="90"/>
      <c r="G27" s="4"/>
      <c r="H27" s="4"/>
      <c r="I27" s="4"/>
      <c r="J27" s="4"/>
      <c r="K27" s="36"/>
      <c r="L27" s="4"/>
      <c r="M27" s="68" t="str">
        <f>IF(B25="No Silent Hours","0",24-B24)</f>
        <v>0</v>
      </c>
    </row>
    <row r="28" spans="1:12" ht="7.5" customHeight="1" thickBot="1" thickTop="1">
      <c r="A28" s="51"/>
      <c r="B28" s="37"/>
      <c r="C28" s="12"/>
      <c r="D28" s="13"/>
      <c r="E28" s="4"/>
      <c r="F28" s="4"/>
      <c r="G28" s="4"/>
      <c r="H28" s="4"/>
      <c r="I28" s="4"/>
      <c r="J28" s="4"/>
      <c r="K28" s="36"/>
      <c r="L28" s="4"/>
    </row>
    <row r="29" spans="1:31" s="6" customFormat="1" ht="39" thickBot="1">
      <c r="A29" s="52"/>
      <c r="B29" s="53" t="s">
        <v>31</v>
      </c>
      <c r="C29" s="54" t="s">
        <v>55</v>
      </c>
      <c r="D29" s="80" t="s">
        <v>32</v>
      </c>
      <c r="E29" s="81"/>
      <c r="F29" s="54" t="s">
        <v>66</v>
      </c>
      <c r="G29" s="54" t="s">
        <v>30</v>
      </c>
      <c r="H29" s="45" t="s">
        <v>20</v>
      </c>
      <c r="I29" s="69" t="s">
        <v>37</v>
      </c>
      <c r="K29" s="4">
        <f>SUM(M2:M25)</f>
        <v>24</v>
      </c>
      <c r="L29" s="4">
        <f>SUM(N2:N17)</f>
        <v>0</v>
      </c>
      <c r="M29" s="4"/>
      <c r="N29" s="4" t="s">
        <v>17</v>
      </c>
      <c r="O29" s="4"/>
      <c r="P29" s="4" t="s">
        <v>15</v>
      </c>
      <c r="Q29" s="4" t="s">
        <v>19</v>
      </c>
      <c r="R29" s="4" t="s">
        <v>21</v>
      </c>
      <c r="S29" s="4"/>
      <c r="T29" s="4"/>
      <c r="U29" s="4"/>
      <c r="V29" s="4"/>
      <c r="W29" s="4"/>
      <c r="X29" s="4"/>
      <c r="Y29" s="4"/>
      <c r="Z29" s="4"/>
      <c r="AA29" s="4"/>
      <c r="AB29" s="4"/>
      <c r="AC29" s="4"/>
      <c r="AD29" s="4"/>
      <c r="AE29" s="4"/>
    </row>
    <row r="30" spans="1:17" ht="14.25" customHeight="1">
      <c r="A30" s="51"/>
      <c r="B30" s="38" t="s">
        <v>0</v>
      </c>
      <c r="C30" s="16" t="s">
        <v>54</v>
      </c>
      <c r="D30" s="79"/>
      <c r="E30" s="79"/>
      <c r="F30" s="21"/>
      <c r="G30" s="14">
        <v>1</v>
      </c>
      <c r="H30" s="14">
        <v>0</v>
      </c>
      <c r="I30" s="39">
        <f aca="true" t="shared" si="2" ref="I30:I45">IF(C30="Unused",0,K30)*1024</f>
        <v>0</v>
      </c>
      <c r="J30" s="4"/>
      <c r="K30" s="4">
        <f aca="true" t="shared" si="3" ref="K30:K53">SUM((F30/8*3600*$B$24*G30)+(F30/8*3600*$M$27*H30))/1073741.824</f>
        <v>0</v>
      </c>
      <c r="L30" s="70">
        <v>0</v>
      </c>
      <c r="N30" s="71">
        <v>1</v>
      </c>
      <c r="P30" s="4" t="s">
        <v>27</v>
      </c>
      <c r="Q30" s="72" t="s">
        <v>65</v>
      </c>
    </row>
    <row r="31" spans="1:18" ht="12.75">
      <c r="A31" s="51"/>
      <c r="B31" s="40" t="s">
        <v>26</v>
      </c>
      <c r="C31" s="16" t="s">
        <v>54</v>
      </c>
      <c r="D31" s="79"/>
      <c r="E31" s="79"/>
      <c r="F31" s="21"/>
      <c r="G31" s="14">
        <v>1</v>
      </c>
      <c r="H31" s="14">
        <v>0</v>
      </c>
      <c r="I31" s="39">
        <f t="shared" si="2"/>
        <v>0</v>
      </c>
      <c r="J31" s="4"/>
      <c r="K31" s="4">
        <f t="shared" si="3"/>
        <v>0</v>
      </c>
      <c r="L31" s="70">
        <v>0.05</v>
      </c>
      <c r="N31" s="71">
        <v>2</v>
      </c>
      <c r="P31" s="4" t="s">
        <v>16</v>
      </c>
      <c r="Q31" s="73">
        <v>1</v>
      </c>
      <c r="R31" s="74">
        <v>32</v>
      </c>
    </row>
    <row r="32" spans="1:18" ht="12.75">
      <c r="A32" s="51"/>
      <c r="B32" s="40" t="s">
        <v>1</v>
      </c>
      <c r="C32" s="16" t="s">
        <v>54</v>
      </c>
      <c r="D32" s="79"/>
      <c r="E32" s="79"/>
      <c r="F32" s="21"/>
      <c r="G32" s="14">
        <v>1</v>
      </c>
      <c r="H32" s="14">
        <v>0</v>
      </c>
      <c r="I32" s="39">
        <f t="shared" si="2"/>
        <v>0</v>
      </c>
      <c r="J32" s="4"/>
      <c r="K32" s="4">
        <f t="shared" si="3"/>
        <v>0</v>
      </c>
      <c r="L32" s="70">
        <v>0.1</v>
      </c>
      <c r="N32" s="71">
        <v>3</v>
      </c>
      <c r="P32" s="4" t="s">
        <v>28</v>
      </c>
      <c r="Q32" s="73">
        <v>2</v>
      </c>
      <c r="R32" s="74">
        <v>48</v>
      </c>
    </row>
    <row r="33" spans="1:18" ht="12.75">
      <c r="A33" s="51"/>
      <c r="B33" s="40" t="s">
        <v>2</v>
      </c>
      <c r="C33" s="16" t="s">
        <v>54</v>
      </c>
      <c r="D33" s="79"/>
      <c r="E33" s="79"/>
      <c r="F33" s="21"/>
      <c r="G33" s="14">
        <v>1</v>
      </c>
      <c r="H33" s="14">
        <v>0</v>
      </c>
      <c r="I33" s="39">
        <f t="shared" si="2"/>
        <v>0</v>
      </c>
      <c r="J33" s="4"/>
      <c r="K33" s="4">
        <f t="shared" si="3"/>
        <v>0</v>
      </c>
      <c r="L33" s="70">
        <v>0.15</v>
      </c>
      <c r="N33" s="71">
        <v>4</v>
      </c>
      <c r="P33" s="4" t="s">
        <v>18</v>
      </c>
      <c r="Q33" s="73">
        <v>4</v>
      </c>
      <c r="R33" s="74">
        <v>64</v>
      </c>
    </row>
    <row r="34" spans="1:18" ht="12.75">
      <c r="A34" s="51"/>
      <c r="B34" s="40" t="s">
        <v>3</v>
      </c>
      <c r="C34" s="16" t="s">
        <v>54</v>
      </c>
      <c r="D34" s="79"/>
      <c r="E34" s="79"/>
      <c r="F34" s="21"/>
      <c r="G34" s="14">
        <v>1</v>
      </c>
      <c r="H34" s="14">
        <v>0</v>
      </c>
      <c r="I34" s="39">
        <f t="shared" si="2"/>
        <v>0</v>
      </c>
      <c r="J34" s="4"/>
      <c r="K34" s="4">
        <f t="shared" si="3"/>
        <v>0</v>
      </c>
      <c r="L34" s="70">
        <v>0.2</v>
      </c>
      <c r="N34" s="71">
        <v>5</v>
      </c>
      <c r="Q34" s="73">
        <v>8</v>
      </c>
      <c r="R34" s="74">
        <v>80</v>
      </c>
    </row>
    <row r="35" spans="1:18" ht="12.75">
      <c r="A35" s="51"/>
      <c r="B35" s="40" t="s">
        <v>4</v>
      </c>
      <c r="C35" s="16" t="s">
        <v>54</v>
      </c>
      <c r="D35" s="79"/>
      <c r="E35" s="79"/>
      <c r="F35" s="21"/>
      <c r="G35" s="14">
        <v>1</v>
      </c>
      <c r="H35" s="14">
        <v>0</v>
      </c>
      <c r="I35" s="39">
        <f t="shared" si="2"/>
        <v>0</v>
      </c>
      <c r="J35" s="4"/>
      <c r="K35" s="4">
        <f t="shared" si="3"/>
        <v>0</v>
      </c>
      <c r="L35" s="70">
        <v>0.25</v>
      </c>
      <c r="N35" s="71">
        <v>6</v>
      </c>
      <c r="Q35" s="73">
        <v>12</v>
      </c>
      <c r="R35" s="74">
        <v>96</v>
      </c>
    </row>
    <row r="36" spans="1:18" ht="12.75">
      <c r="A36" s="51"/>
      <c r="B36" s="40" t="s">
        <v>5</v>
      </c>
      <c r="C36" s="16" t="s">
        <v>54</v>
      </c>
      <c r="D36" s="79"/>
      <c r="E36" s="79"/>
      <c r="F36" s="21"/>
      <c r="G36" s="14">
        <v>1</v>
      </c>
      <c r="H36" s="14">
        <v>0</v>
      </c>
      <c r="I36" s="39">
        <f t="shared" si="2"/>
        <v>0</v>
      </c>
      <c r="J36" s="4"/>
      <c r="K36" s="4">
        <f t="shared" si="3"/>
        <v>0</v>
      </c>
      <c r="L36" s="70">
        <v>0.3</v>
      </c>
      <c r="N36" s="71">
        <v>7</v>
      </c>
      <c r="Q36" s="73">
        <v>16</v>
      </c>
      <c r="R36" s="74">
        <v>128</v>
      </c>
    </row>
    <row r="37" spans="1:18" ht="12.75">
      <c r="A37" s="51"/>
      <c r="B37" s="40" t="s">
        <v>6</v>
      </c>
      <c r="C37" s="16" t="s">
        <v>54</v>
      </c>
      <c r="D37" s="79"/>
      <c r="E37" s="79"/>
      <c r="F37" s="21"/>
      <c r="G37" s="14">
        <v>1</v>
      </c>
      <c r="H37" s="14">
        <v>0</v>
      </c>
      <c r="I37" s="39">
        <f t="shared" si="2"/>
        <v>0</v>
      </c>
      <c r="J37" s="4"/>
      <c r="K37" s="4">
        <f t="shared" si="3"/>
        <v>0</v>
      </c>
      <c r="L37" s="70">
        <v>0.4</v>
      </c>
      <c r="N37" s="71">
        <v>8</v>
      </c>
      <c r="Q37" s="73">
        <v>20</v>
      </c>
      <c r="R37" s="74">
        <v>160</v>
      </c>
    </row>
    <row r="38" spans="1:18" ht="12.75">
      <c r="A38" s="51"/>
      <c r="B38" s="40" t="s">
        <v>7</v>
      </c>
      <c r="C38" s="16" t="s">
        <v>54</v>
      </c>
      <c r="D38" s="79"/>
      <c r="E38" s="79"/>
      <c r="F38" s="21"/>
      <c r="G38" s="14">
        <v>1</v>
      </c>
      <c r="H38" s="14">
        <v>0</v>
      </c>
      <c r="I38" s="39">
        <f t="shared" si="2"/>
        <v>0</v>
      </c>
      <c r="J38" s="4"/>
      <c r="K38" s="4">
        <f t="shared" si="3"/>
        <v>0</v>
      </c>
      <c r="L38" s="70">
        <v>0.5</v>
      </c>
      <c r="N38" s="71">
        <v>9</v>
      </c>
      <c r="Q38" s="4" t="s">
        <v>41</v>
      </c>
      <c r="R38" s="74">
        <v>192</v>
      </c>
    </row>
    <row r="39" spans="1:18" ht="12.75">
      <c r="A39" s="51"/>
      <c r="B39" s="40" t="s">
        <v>8</v>
      </c>
      <c r="C39" s="16" t="s">
        <v>54</v>
      </c>
      <c r="D39" s="79"/>
      <c r="E39" s="79"/>
      <c r="F39" s="21"/>
      <c r="G39" s="14">
        <v>1</v>
      </c>
      <c r="H39" s="14">
        <v>0</v>
      </c>
      <c r="I39" s="39">
        <f t="shared" si="2"/>
        <v>0</v>
      </c>
      <c r="J39" s="4"/>
      <c r="K39" s="4">
        <f t="shared" si="3"/>
        <v>0</v>
      </c>
      <c r="L39" s="70">
        <v>0.6</v>
      </c>
      <c r="N39" s="71">
        <v>10</v>
      </c>
      <c r="R39" s="74">
        <v>224</v>
      </c>
    </row>
    <row r="40" spans="1:18" ht="12.75">
      <c r="A40" s="51"/>
      <c r="B40" s="40" t="s">
        <v>9</v>
      </c>
      <c r="C40" s="16" t="s">
        <v>54</v>
      </c>
      <c r="D40" s="79"/>
      <c r="E40" s="79"/>
      <c r="F40" s="21"/>
      <c r="G40" s="14">
        <v>1</v>
      </c>
      <c r="H40" s="14">
        <v>0</v>
      </c>
      <c r="I40" s="39">
        <f t="shared" si="2"/>
        <v>0</v>
      </c>
      <c r="J40" s="4"/>
      <c r="K40" s="4">
        <f t="shared" si="3"/>
        <v>0</v>
      </c>
      <c r="L40" s="70">
        <v>0.7</v>
      </c>
      <c r="N40" s="71">
        <v>11</v>
      </c>
      <c r="R40" s="74">
        <v>256</v>
      </c>
    </row>
    <row r="41" spans="1:18" ht="12" customHeight="1">
      <c r="A41" s="51"/>
      <c r="B41" s="40" t="s">
        <v>10</v>
      </c>
      <c r="C41" s="16" t="s">
        <v>54</v>
      </c>
      <c r="D41" s="79"/>
      <c r="E41" s="79"/>
      <c r="F41" s="21"/>
      <c r="G41" s="14">
        <v>1</v>
      </c>
      <c r="H41" s="14">
        <v>0</v>
      </c>
      <c r="I41" s="39">
        <f t="shared" si="2"/>
        <v>0</v>
      </c>
      <c r="J41" s="4"/>
      <c r="K41" s="4">
        <f t="shared" si="3"/>
        <v>0</v>
      </c>
      <c r="L41" s="70">
        <v>0.8</v>
      </c>
      <c r="N41" s="71">
        <v>12</v>
      </c>
      <c r="R41" s="74">
        <v>320</v>
      </c>
    </row>
    <row r="42" spans="1:18" ht="12.75">
      <c r="A42" s="51"/>
      <c r="B42" s="40" t="s">
        <v>11</v>
      </c>
      <c r="C42" s="16" t="s">
        <v>54</v>
      </c>
      <c r="D42" s="79"/>
      <c r="E42" s="79"/>
      <c r="F42" s="21"/>
      <c r="G42" s="14">
        <v>1</v>
      </c>
      <c r="H42" s="14">
        <v>0</v>
      </c>
      <c r="I42" s="39">
        <f t="shared" si="2"/>
        <v>0</v>
      </c>
      <c r="J42" s="4"/>
      <c r="K42" s="4">
        <f t="shared" si="3"/>
        <v>0</v>
      </c>
      <c r="L42" s="70">
        <v>0.9</v>
      </c>
      <c r="N42" s="71">
        <v>13</v>
      </c>
      <c r="R42" s="74">
        <v>384</v>
      </c>
    </row>
    <row r="43" spans="1:18" ht="12.75">
      <c r="A43" s="51"/>
      <c r="B43" s="40" t="s">
        <v>12</v>
      </c>
      <c r="C43" s="16" t="s">
        <v>54</v>
      </c>
      <c r="D43" s="79"/>
      <c r="E43" s="79"/>
      <c r="F43" s="21"/>
      <c r="G43" s="14">
        <v>1</v>
      </c>
      <c r="H43" s="14">
        <v>0</v>
      </c>
      <c r="I43" s="39">
        <f t="shared" si="2"/>
        <v>0</v>
      </c>
      <c r="J43" s="4"/>
      <c r="K43" s="4">
        <f t="shared" si="3"/>
        <v>0</v>
      </c>
      <c r="L43" s="70">
        <v>1</v>
      </c>
      <c r="N43" s="71">
        <v>14</v>
      </c>
      <c r="R43" s="74">
        <v>448</v>
      </c>
    </row>
    <row r="44" spans="1:18" ht="12.75">
      <c r="A44" s="51"/>
      <c r="B44" s="40" t="s">
        <v>13</v>
      </c>
      <c r="C44" s="16" t="s">
        <v>54</v>
      </c>
      <c r="D44" s="79"/>
      <c r="E44" s="79"/>
      <c r="F44" s="21"/>
      <c r="G44" s="14">
        <v>1</v>
      </c>
      <c r="H44" s="14">
        <v>0</v>
      </c>
      <c r="I44" s="39">
        <f t="shared" si="2"/>
        <v>0</v>
      </c>
      <c r="J44" s="4"/>
      <c r="K44" s="4">
        <f t="shared" si="3"/>
        <v>0</v>
      </c>
      <c r="L44" s="4"/>
      <c r="N44" s="71">
        <v>15</v>
      </c>
      <c r="R44" s="74">
        <v>512</v>
      </c>
    </row>
    <row r="45" spans="1:18" ht="12.75">
      <c r="A45" s="51"/>
      <c r="B45" s="40" t="s">
        <v>14</v>
      </c>
      <c r="C45" s="16" t="s">
        <v>54</v>
      </c>
      <c r="D45" s="79"/>
      <c r="E45" s="79"/>
      <c r="F45" s="21"/>
      <c r="G45" s="14">
        <v>1</v>
      </c>
      <c r="H45" s="14">
        <v>0</v>
      </c>
      <c r="I45" s="39">
        <f t="shared" si="2"/>
        <v>0</v>
      </c>
      <c r="J45" s="4"/>
      <c r="K45" s="4">
        <f t="shared" si="3"/>
        <v>0</v>
      </c>
      <c r="L45" s="4"/>
      <c r="N45" s="71">
        <v>16</v>
      </c>
      <c r="R45" s="74">
        <v>640</v>
      </c>
    </row>
    <row r="46" spans="1:18" ht="13.5" customHeight="1">
      <c r="A46" s="51"/>
      <c r="B46" s="38" t="s">
        <v>0</v>
      </c>
      <c r="C46" s="78" t="s">
        <v>54</v>
      </c>
      <c r="D46" s="79"/>
      <c r="E46" s="79"/>
      <c r="F46" s="21"/>
      <c r="G46" s="14">
        <v>1</v>
      </c>
      <c r="H46" s="14">
        <v>0</v>
      </c>
      <c r="I46" s="39">
        <f aca="true" t="shared" si="4" ref="I46:I53">IF(C46="Unused",0,K46)*1024</f>
        <v>0</v>
      </c>
      <c r="J46" s="4"/>
      <c r="K46" s="4">
        <f t="shared" si="3"/>
        <v>0</v>
      </c>
      <c r="L46" s="70"/>
      <c r="N46" s="71">
        <v>17</v>
      </c>
      <c r="R46" s="74">
        <v>768</v>
      </c>
    </row>
    <row r="47" spans="1:18" ht="12.75">
      <c r="A47" s="51"/>
      <c r="B47" s="40" t="s">
        <v>26</v>
      </c>
      <c r="C47" s="78" t="s">
        <v>54</v>
      </c>
      <c r="D47" s="79"/>
      <c r="E47" s="79"/>
      <c r="F47" s="21"/>
      <c r="G47" s="14">
        <v>1</v>
      </c>
      <c r="H47" s="14">
        <v>0</v>
      </c>
      <c r="I47" s="39">
        <f t="shared" si="4"/>
        <v>0</v>
      </c>
      <c r="J47" s="4"/>
      <c r="K47" s="4">
        <f t="shared" si="3"/>
        <v>0</v>
      </c>
      <c r="L47" s="70"/>
      <c r="N47" s="71">
        <v>18</v>
      </c>
      <c r="R47" s="74">
        <v>896</v>
      </c>
    </row>
    <row r="48" spans="1:18" ht="12.75">
      <c r="A48" s="51"/>
      <c r="B48" s="40" t="s">
        <v>1</v>
      </c>
      <c r="C48" s="78" t="s">
        <v>54</v>
      </c>
      <c r="D48" s="79"/>
      <c r="E48" s="79"/>
      <c r="F48" s="21"/>
      <c r="G48" s="14">
        <v>1</v>
      </c>
      <c r="H48" s="14">
        <v>0</v>
      </c>
      <c r="I48" s="39">
        <f t="shared" si="4"/>
        <v>0</v>
      </c>
      <c r="J48" s="4"/>
      <c r="K48" s="4">
        <f t="shared" si="3"/>
        <v>0</v>
      </c>
      <c r="L48" s="70"/>
      <c r="N48" s="71">
        <v>19</v>
      </c>
      <c r="R48" s="74">
        <v>1024</v>
      </c>
    </row>
    <row r="49" spans="1:18" ht="12.75">
      <c r="A49" s="51"/>
      <c r="B49" s="40" t="s">
        <v>2</v>
      </c>
      <c r="C49" s="78" t="s">
        <v>54</v>
      </c>
      <c r="D49" s="79"/>
      <c r="E49" s="79"/>
      <c r="F49" s="21"/>
      <c r="G49" s="14">
        <v>1</v>
      </c>
      <c r="H49" s="14">
        <v>0</v>
      </c>
      <c r="I49" s="39">
        <f t="shared" si="4"/>
        <v>0</v>
      </c>
      <c r="J49" s="4"/>
      <c r="K49" s="4">
        <f t="shared" si="3"/>
        <v>0</v>
      </c>
      <c r="L49" s="70"/>
      <c r="N49" s="71">
        <v>20</v>
      </c>
      <c r="R49" s="74">
        <v>1280</v>
      </c>
    </row>
    <row r="50" spans="1:18" ht="12" customHeight="1">
      <c r="A50" s="51"/>
      <c r="B50" s="40" t="s">
        <v>3</v>
      </c>
      <c r="C50" s="78" t="s">
        <v>54</v>
      </c>
      <c r="D50" s="79"/>
      <c r="E50" s="79"/>
      <c r="F50" s="21"/>
      <c r="G50" s="14">
        <v>1</v>
      </c>
      <c r="H50" s="14">
        <v>0</v>
      </c>
      <c r="I50" s="39">
        <f t="shared" si="4"/>
        <v>0</v>
      </c>
      <c r="J50" s="4"/>
      <c r="K50" s="4">
        <f t="shared" si="3"/>
        <v>0</v>
      </c>
      <c r="L50" s="70"/>
      <c r="N50" s="71">
        <v>21</v>
      </c>
      <c r="R50" s="74">
        <v>1536</v>
      </c>
    </row>
    <row r="51" spans="1:18" ht="12.75">
      <c r="A51" s="51"/>
      <c r="B51" s="40" t="s">
        <v>4</v>
      </c>
      <c r="C51" s="78" t="s">
        <v>54</v>
      </c>
      <c r="D51" s="79"/>
      <c r="E51" s="79"/>
      <c r="F51" s="21"/>
      <c r="G51" s="14">
        <v>1</v>
      </c>
      <c r="H51" s="14">
        <v>0</v>
      </c>
      <c r="I51" s="39">
        <f t="shared" si="4"/>
        <v>0</v>
      </c>
      <c r="J51" s="4"/>
      <c r="K51" s="4">
        <f t="shared" si="3"/>
        <v>0</v>
      </c>
      <c r="L51" s="70"/>
      <c r="N51" s="71">
        <v>22</v>
      </c>
      <c r="R51" s="74">
        <v>1792</v>
      </c>
    </row>
    <row r="52" spans="1:18" ht="12.75">
      <c r="A52" s="51"/>
      <c r="B52" s="40" t="s">
        <v>5</v>
      </c>
      <c r="C52" s="78" t="s">
        <v>54</v>
      </c>
      <c r="D52" s="79"/>
      <c r="E52" s="79"/>
      <c r="F52" s="21"/>
      <c r="G52" s="14">
        <v>1</v>
      </c>
      <c r="H52" s="14">
        <v>0</v>
      </c>
      <c r="I52" s="39">
        <f t="shared" si="4"/>
        <v>0</v>
      </c>
      <c r="J52" s="4"/>
      <c r="K52" s="4">
        <f t="shared" si="3"/>
        <v>0</v>
      </c>
      <c r="L52" s="70"/>
      <c r="N52" s="71">
        <v>23</v>
      </c>
      <c r="R52" s="74">
        <v>2048</v>
      </c>
    </row>
    <row r="53" spans="1:18" ht="12.75">
      <c r="A53" s="51"/>
      <c r="B53" s="40" t="s">
        <v>6</v>
      </c>
      <c r="C53" s="78" t="s">
        <v>54</v>
      </c>
      <c r="D53" s="79"/>
      <c r="E53" s="79"/>
      <c r="F53" s="21"/>
      <c r="G53" s="14">
        <v>1</v>
      </c>
      <c r="H53" s="14">
        <v>0</v>
      </c>
      <c r="I53" s="39">
        <f t="shared" si="4"/>
        <v>0</v>
      </c>
      <c r="J53" s="4"/>
      <c r="K53" s="4">
        <f t="shared" si="3"/>
        <v>0</v>
      </c>
      <c r="L53" s="4"/>
      <c r="N53" s="71">
        <v>24</v>
      </c>
      <c r="R53" s="74">
        <v>3072</v>
      </c>
    </row>
    <row r="54" spans="1:18" ht="13.5" customHeight="1" thickBot="1">
      <c r="A54" s="51"/>
      <c r="B54" s="93"/>
      <c r="C54" s="94"/>
      <c r="D54" s="94"/>
      <c r="E54" s="95"/>
      <c r="F54" s="115" t="s">
        <v>25</v>
      </c>
      <c r="G54" s="116"/>
      <c r="H54" s="117"/>
      <c r="I54" s="55">
        <f>SUM(I30:I45)/1024</f>
        <v>0</v>
      </c>
      <c r="J54" s="4"/>
      <c r="K54" s="4"/>
      <c r="L54" s="4"/>
      <c r="R54" s="74">
        <v>4096</v>
      </c>
    </row>
    <row r="55" spans="1:18" ht="14.25" thickBot="1" thickTop="1">
      <c r="A55" s="51"/>
      <c r="B55" s="122"/>
      <c r="C55" s="123"/>
      <c r="D55" s="123"/>
      <c r="E55" s="124"/>
      <c r="F55" s="125" t="s">
        <v>23</v>
      </c>
      <c r="G55" s="126"/>
      <c r="H55" s="127"/>
      <c r="I55" s="55">
        <f>I54*0.2</f>
        <v>0</v>
      </c>
      <c r="J55" s="4"/>
      <c r="K55" s="4"/>
      <c r="L55" s="4"/>
      <c r="M55" s="4" t="s">
        <v>53</v>
      </c>
      <c r="R55" s="74">
        <v>5120</v>
      </c>
    </row>
    <row r="56" spans="1:18" ht="14.25" thickBot="1" thickTop="1">
      <c r="A56" s="51"/>
      <c r="B56" s="82"/>
      <c r="C56" s="83"/>
      <c r="D56" s="83"/>
      <c r="E56" s="84"/>
      <c r="F56" s="111" t="s">
        <v>64</v>
      </c>
      <c r="G56" s="112"/>
      <c r="H56" s="46">
        <f>F24</f>
        <v>30</v>
      </c>
      <c r="I56" s="56">
        <f>SUM(I55+I54)*H56</f>
        <v>0</v>
      </c>
      <c r="J56" s="4"/>
      <c r="K56" s="4"/>
      <c r="L56" s="4"/>
      <c r="M56" s="4" t="s">
        <v>54</v>
      </c>
      <c r="R56" s="74">
        <v>6144</v>
      </c>
    </row>
    <row r="57" spans="1:18" ht="13.5" thickTop="1">
      <c r="A57" s="51"/>
      <c r="B57" s="41" t="s">
        <v>73</v>
      </c>
      <c r="C57" s="6"/>
      <c r="D57" s="11"/>
      <c r="E57" s="11"/>
      <c r="F57" s="11"/>
      <c r="G57" s="11"/>
      <c r="H57" s="5"/>
      <c r="I57" s="5"/>
      <c r="J57" s="6"/>
      <c r="K57" s="42"/>
      <c r="L57" s="4"/>
      <c r="M57" s="4" t="s">
        <v>56</v>
      </c>
      <c r="R57" s="74">
        <v>7168</v>
      </c>
    </row>
    <row r="58" spans="1:18" ht="14.25" customHeight="1" thickBot="1">
      <c r="A58" s="51"/>
      <c r="B58" s="43"/>
      <c r="C58" s="44"/>
      <c r="D58" s="44"/>
      <c r="E58" s="44"/>
      <c r="F58" s="44"/>
      <c r="G58" s="44"/>
      <c r="H58" s="44"/>
      <c r="I58" s="75"/>
      <c r="J58" s="75"/>
      <c r="K58" s="76"/>
      <c r="L58" s="4"/>
      <c r="R58" s="74">
        <v>8192</v>
      </c>
    </row>
    <row r="59" spans="1:12" ht="9" customHeight="1">
      <c r="A59" s="51"/>
      <c r="L59" s="4"/>
    </row>
    <row r="60" spans="1:12" ht="12.75" hidden="1">
      <c r="A60" s="51"/>
      <c r="L60" s="4"/>
    </row>
    <row r="61" ht="12.75" hidden="1">
      <c r="A61" s="51"/>
    </row>
    <row r="62" ht="12.75" hidden="1">
      <c r="A62" s="51"/>
    </row>
    <row r="63" ht="12.75" hidden="1">
      <c r="A63" s="51"/>
    </row>
    <row r="64" ht="12.75" hidden="1">
      <c r="A64" s="51"/>
    </row>
    <row r="65" ht="12.75" hidden="1">
      <c r="A65" s="51"/>
    </row>
    <row r="66" ht="12.75" hidden="1"/>
    <row r="67" ht="12.75" hidden="1"/>
    <row r="68" ht="12.75" hidden="1"/>
  </sheetData>
  <sheetProtection selectLockedCells="1"/>
  <mergeCells count="49">
    <mergeCell ref="D36:E36"/>
    <mergeCell ref="F56:G56"/>
    <mergeCell ref="B7:J7"/>
    <mergeCell ref="F54:H54"/>
    <mergeCell ref="I9:J9"/>
    <mergeCell ref="I10:J10"/>
    <mergeCell ref="I11:J11"/>
    <mergeCell ref="I8:J8"/>
    <mergeCell ref="B55:E55"/>
    <mergeCell ref="F55:H55"/>
    <mergeCell ref="B23:D23"/>
    <mergeCell ref="B8:C8"/>
    <mergeCell ref="D40:E40"/>
    <mergeCell ref="B12:K12"/>
    <mergeCell ref="B13:K13"/>
    <mergeCell ref="D30:E30"/>
    <mergeCell ref="D41:E41"/>
    <mergeCell ref="B14:K17"/>
    <mergeCell ref="B18:K19"/>
    <mergeCell ref="D34:E34"/>
    <mergeCell ref="D35:E35"/>
    <mergeCell ref="B27:C27"/>
    <mergeCell ref="B54:E54"/>
    <mergeCell ref="F23:G23"/>
    <mergeCell ref="B9:C9"/>
    <mergeCell ref="B10:C10"/>
    <mergeCell ref="B11:C11"/>
    <mergeCell ref="D42:E42"/>
    <mergeCell ref="D43:E43"/>
    <mergeCell ref="D44:E44"/>
    <mergeCell ref="D45:E45"/>
    <mergeCell ref="D29:E29"/>
    <mergeCell ref="D31:E31"/>
    <mergeCell ref="D32:E32"/>
    <mergeCell ref="D33:E33"/>
    <mergeCell ref="B56:E56"/>
    <mergeCell ref="B20:K20"/>
    <mergeCell ref="D27:F27"/>
    <mergeCell ref="D37:E37"/>
    <mergeCell ref="D38:E38"/>
    <mergeCell ref="D39:E39"/>
    <mergeCell ref="D51:E51"/>
    <mergeCell ref="D52:E52"/>
    <mergeCell ref="D53:E53"/>
    <mergeCell ref="D46:E46"/>
    <mergeCell ref="D47:E47"/>
    <mergeCell ref="D48:E48"/>
    <mergeCell ref="D49:E49"/>
    <mergeCell ref="D50:E50"/>
  </mergeCells>
  <conditionalFormatting sqref="R31:R45">
    <cfRule type="expression" priority="3" dxfId="0" stopIfTrue="1">
      <formula>$C31="IP"</formula>
    </cfRule>
  </conditionalFormatting>
  <conditionalFormatting sqref="F30:F45">
    <cfRule type="expression" priority="4" dxfId="1" stopIfTrue="1">
      <formula>$C30="IP"</formula>
    </cfRule>
    <cfRule type="expression" priority="5" dxfId="0" stopIfTrue="1">
      <formula>$C30="unused"</formula>
    </cfRule>
  </conditionalFormatting>
  <conditionalFormatting sqref="L30">
    <cfRule type="expression" priority="6" dxfId="8" stopIfTrue="1">
      <formula>AND(#REF!=CIF,#REF!=5)</formula>
    </cfRule>
  </conditionalFormatting>
  <conditionalFormatting sqref="B56:E56">
    <cfRule type="expression" priority="12" dxfId="7" stopIfTrue="1">
      <formula>$K$29&gt;0</formula>
    </cfRule>
  </conditionalFormatting>
  <conditionalFormatting sqref="B55:E55">
    <cfRule type="expression" priority="13" dxfId="4" stopIfTrue="1">
      <formula>$K$29&gt;16</formula>
    </cfRule>
    <cfRule type="expression" priority="14" dxfId="0" stopIfTrue="1">
      <formula>$K$29&lt;16</formula>
    </cfRule>
  </conditionalFormatting>
  <conditionalFormatting sqref="B54:E54">
    <cfRule type="expression" priority="15" dxfId="4" stopIfTrue="1">
      <formula>$L$29&gt;16</formula>
    </cfRule>
    <cfRule type="expression" priority="16" dxfId="0" stopIfTrue="1">
      <formula>$L$29&lt;16</formula>
    </cfRule>
  </conditionalFormatting>
  <conditionalFormatting sqref="R46:R58">
    <cfRule type="expression" priority="18" dxfId="0" stopIfTrue="1">
      <formula>#REF!="IP"</formula>
    </cfRule>
  </conditionalFormatting>
  <conditionalFormatting sqref="F46:F53">
    <cfRule type="expression" priority="1" dxfId="1" stopIfTrue="1">
      <formula>$C46="IP"</formula>
    </cfRule>
    <cfRule type="expression" priority="2" dxfId="0" stopIfTrue="1">
      <formula>$C46="unused"</formula>
    </cfRule>
  </conditionalFormatting>
  <dataValidations count="4">
    <dataValidation type="list" allowBlank="1" showInputMessage="1" showErrorMessage="1" sqref="G30:H53">
      <formula1>$L$30:$L$43</formula1>
    </dataValidation>
    <dataValidation type="list" allowBlank="1" showInputMessage="1" showErrorMessage="1" sqref="B24">
      <formula1>$N$30:$N$53</formula1>
    </dataValidation>
    <dataValidation type="list" allowBlank="1" showInputMessage="1" showErrorMessage="1" sqref="C30:C45">
      <formula1>$M$56:$M$57</formula1>
    </dataValidation>
    <dataValidation type="list" allowBlank="1" showInputMessage="1" promptTitle="Bit-Stream Limits" prompt="Enter a value between 32 and 6192." sqref="F30:F53">
      <formula1>$R$31:$R$58</formula1>
    </dataValidation>
  </dataValidations>
  <printOptions horizontalCentered="1" verticalCentered="1"/>
  <pageMargins left="0.1968503937007874" right="0.1968503937007874" top="0.3937007874015748" bottom="0" header="0.2362204724409449" footer="0.2362204724409449"/>
  <pageSetup horizontalDpi="300" verticalDpi="300" orientation="landscape" scale="6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 Security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HDD Storage Calculator</dc:title>
  <dc:subject>TVR 40</dc:subject>
  <dc:creator>Michael Messing</dc:creator>
  <cp:keywords>TVR 40 HDD Calulator</cp:keywords>
  <dc:description/>
  <cp:lastModifiedBy>CSC</cp:lastModifiedBy>
  <cp:lastPrinted>2007-01-03T11:51:04Z</cp:lastPrinted>
  <dcterms:created xsi:type="dcterms:W3CDTF">2006-02-21T16:48:06Z</dcterms:created>
  <dcterms:modified xsi:type="dcterms:W3CDTF">2013-04-04T13:23:24Z</dcterms:modified>
  <cp:category>Storage Capacity Calculation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NXTAG2">
    <vt:lpwstr>000800f600000000000001024130</vt:lpwstr>
  </property>
</Properties>
</file>